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D:\PCMC Waste\Contracting Doc\Contracting Doc\"/>
    </mc:Choice>
  </mc:AlternateContent>
  <xr:revisionPtr revIDLastSave="0" documentId="13_ncr:1_{2B89E163-82C1-4322-BB07-EFCA38234E94}" xr6:coauthVersionLast="47" xr6:coauthVersionMax="47" xr10:uidLastSave="{00000000-0000-0000-0000-000000000000}"/>
  <bookViews>
    <workbookView xWindow="-110" yWindow="-110" windowWidth="19420" windowHeight="10300" xr2:uid="{00000000-000D-0000-FFFF-FFFF00000000}"/>
  </bookViews>
  <sheets>
    <sheet name="BOQ Abstract" sheetId="10" r:id="rId1"/>
    <sheet name="BOQ - Dapodi SWM Plant Civil"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4" i="9" l="1"/>
  <c r="L184" i="9" s="1"/>
  <c r="H183" i="9"/>
  <c r="H182" i="9"/>
  <c r="I183" i="9" s="1"/>
  <c r="L183" i="9" s="1"/>
  <c r="I180" i="9"/>
  <c r="L180" i="9" s="1"/>
  <c r="H180" i="9"/>
  <c r="H179" i="9"/>
  <c r="I179" i="9" s="1"/>
  <c r="L179" i="9" s="1"/>
  <c r="H177" i="9"/>
  <c r="I177" i="9" s="1"/>
  <c r="L177" i="9" s="1"/>
  <c r="H175" i="9"/>
  <c r="H174" i="9"/>
  <c r="H172" i="9"/>
  <c r="I172" i="9" s="1"/>
  <c r="L172" i="9" s="1"/>
  <c r="I161" i="9"/>
  <c r="L161" i="9" s="1"/>
  <c r="H161" i="9"/>
  <c r="H159" i="9"/>
  <c r="I159" i="9" s="1"/>
  <c r="L159" i="9" s="1"/>
  <c r="I157" i="9"/>
  <c r="L157" i="9" s="1"/>
  <c r="H153" i="9"/>
  <c r="H152" i="9"/>
  <c r="H149" i="9"/>
  <c r="H148" i="9"/>
  <c r="H150" i="9" s="1"/>
  <c r="I146" i="9"/>
  <c r="L146" i="9" s="1"/>
  <c r="H146" i="9"/>
  <c r="I145" i="9"/>
  <c r="L145" i="9" s="1"/>
  <c r="H143" i="9"/>
  <c r="I143" i="9" s="1"/>
  <c r="L143" i="9" s="1"/>
  <c r="H141" i="9"/>
  <c r="I141" i="9" s="1"/>
  <c r="L141" i="9" s="1"/>
  <c r="H139" i="9"/>
  <c r="I139" i="9" s="1"/>
  <c r="L139" i="9" s="1"/>
  <c r="I137" i="9"/>
  <c r="L137" i="9" s="1"/>
  <c r="H137" i="9"/>
  <c r="H132" i="9"/>
  <c r="I132" i="9" s="1"/>
  <c r="H134" i="9" s="1"/>
  <c r="I135" i="9" s="1"/>
  <c r="L135" i="9" s="1"/>
  <c r="H131" i="9"/>
  <c r="H129" i="9"/>
  <c r="I129" i="9" s="1"/>
  <c r="L129" i="9" s="1"/>
  <c r="H118" i="9"/>
  <c r="H117" i="9"/>
  <c r="H115" i="9"/>
  <c r="I115" i="9" s="1"/>
  <c r="L115" i="9" s="1"/>
  <c r="I114" i="9"/>
  <c r="L114" i="9" s="1"/>
  <c r="I113" i="9"/>
  <c r="L113" i="9" s="1"/>
  <c r="H113" i="9"/>
  <c r="H111" i="9"/>
  <c r="I111" i="9" s="1"/>
  <c r="L111" i="9" s="1"/>
  <c r="H110" i="9"/>
  <c r="I110" i="9" s="1"/>
  <c r="L110" i="9" s="1"/>
  <c r="H108" i="9"/>
  <c r="H107" i="9"/>
  <c r="H105" i="9"/>
  <c r="I108" i="9" s="1"/>
  <c r="L108" i="9" s="1"/>
  <c r="I103" i="9"/>
  <c r="L103" i="9" s="1"/>
  <c r="H103" i="9"/>
  <c r="H100" i="9"/>
  <c r="H101" i="9" s="1"/>
  <c r="H98" i="9"/>
  <c r="H96" i="9"/>
  <c r="I96" i="9" s="1"/>
  <c r="L96" i="9" s="1"/>
  <c r="H94" i="9"/>
  <c r="I94" i="9" s="1"/>
  <c r="L94" i="9" s="1"/>
  <c r="I92" i="9"/>
  <c r="L92" i="9" s="1"/>
  <c r="H92" i="9"/>
  <c r="H91" i="9"/>
  <c r="H89" i="9"/>
  <c r="I89" i="9" s="1"/>
  <c r="L89" i="9" s="1"/>
  <c r="H79" i="9"/>
  <c r="H78" i="9"/>
  <c r="I79" i="9" s="1"/>
  <c r="L79" i="9" s="1"/>
  <c r="H76" i="9"/>
  <c r="I76" i="9" s="1"/>
  <c r="L76" i="9" s="1"/>
  <c r="I75" i="9"/>
  <c r="L75" i="9" s="1"/>
  <c r="H74" i="9"/>
  <c r="I74" i="9" s="1"/>
  <c r="L74" i="9" s="1"/>
  <c r="H72" i="9"/>
  <c r="I72" i="9" s="1"/>
  <c r="L72" i="9" s="1"/>
  <c r="I71" i="9"/>
  <c r="L71" i="9" s="1"/>
  <c r="H71" i="9"/>
  <c r="H68" i="9"/>
  <c r="H69" i="9" s="1"/>
  <c r="H66" i="9"/>
  <c r="H64" i="9"/>
  <c r="I64" i="9" s="1"/>
  <c r="L64" i="9" s="1"/>
  <c r="H61" i="9"/>
  <c r="H62" i="9" s="1"/>
  <c r="H59" i="9"/>
  <c r="H57" i="9"/>
  <c r="I57" i="9" s="1"/>
  <c r="L57" i="9" s="1"/>
  <c r="H55" i="9"/>
  <c r="I55" i="9" s="1"/>
  <c r="L55" i="9" s="1"/>
  <c r="H53" i="9"/>
  <c r="H52" i="9"/>
  <c r="I53" i="9" s="1"/>
  <c r="L53" i="9" s="1"/>
  <c r="I50" i="9"/>
  <c r="L50" i="9" s="1"/>
  <c r="H50" i="9"/>
  <c r="H40" i="9"/>
  <c r="I40" i="9" s="1"/>
  <c r="L40" i="9" s="1"/>
  <c r="I38" i="9"/>
  <c r="L38" i="9" s="1"/>
  <c r="I37" i="9"/>
  <c r="L37" i="9" s="1"/>
  <c r="H37" i="9"/>
  <c r="H36" i="9"/>
  <c r="I36" i="9" s="1"/>
  <c r="L36" i="9" s="1"/>
  <c r="H34" i="9"/>
  <c r="I34" i="9" s="1"/>
  <c r="L34" i="9" s="1"/>
  <c r="H31" i="9"/>
  <c r="H30" i="9"/>
  <c r="I31" i="9" s="1"/>
  <c r="L31" i="9" s="1"/>
  <c r="H28" i="9"/>
  <c r="I28" i="9" s="1"/>
  <c r="L28" i="9" s="1"/>
  <c r="I18" i="9"/>
  <c r="L18" i="9" s="1"/>
  <c r="H18" i="9"/>
  <c r="I16" i="9"/>
  <c r="L16" i="9" s="1"/>
  <c r="H15" i="9"/>
  <c r="I15" i="9" s="1"/>
  <c r="L15" i="9" s="1"/>
  <c r="H14" i="9"/>
  <c r="I14" i="9" s="1"/>
  <c r="L14" i="9" s="1"/>
  <c r="H12" i="9"/>
  <c r="H11" i="9"/>
  <c r="I12" i="9" s="1"/>
  <c r="L12" i="9" s="1"/>
  <c r="H9" i="9"/>
  <c r="H8" i="9"/>
  <c r="I9" i="9" s="1"/>
  <c r="L9" i="9" s="1"/>
  <c r="H6" i="9"/>
  <c r="I6" i="9" s="1"/>
  <c r="L6" i="9" s="1"/>
  <c r="I69" i="9" l="1"/>
  <c r="L69" i="9" s="1"/>
  <c r="I101" i="9"/>
  <c r="L101" i="9" s="1"/>
  <c r="I62" i="9"/>
  <c r="L62" i="9" s="1"/>
  <c r="I118" i="9"/>
  <c r="L118" i="9" s="1"/>
  <c r="H154" i="9"/>
  <c r="I154" i="9" s="1"/>
  <c r="L154" i="9" s="1"/>
  <c r="I175" i="9"/>
  <c r="L175" i="9" s="1"/>
  <c r="L119" i="9"/>
  <c r="L121" i="9" s="1"/>
  <c r="L41" i="9"/>
  <c r="L43" i="9" s="1"/>
  <c r="L19" i="9"/>
  <c r="L20" i="9" s="1"/>
  <c r="L185" i="9"/>
  <c r="L80" i="9"/>
  <c r="L132" i="9"/>
  <c r="L162" i="9" s="1"/>
  <c r="L120" i="9" l="1"/>
  <c r="L122" i="9" s="1"/>
  <c r="F7" i="10" s="1"/>
  <c r="G7" i="10" s="1"/>
  <c r="L42" i="9"/>
  <c r="L44" i="9" s="1"/>
  <c r="F5" i="10" s="1"/>
  <c r="G5" i="10" s="1"/>
  <c r="L21" i="9"/>
  <c r="L22" i="9" s="1"/>
  <c r="F4" i="10" s="1"/>
  <c r="G4" i="10" s="1"/>
  <c r="L163" i="9"/>
  <c r="L164" i="9"/>
  <c r="L187" i="9"/>
  <c r="L186" i="9"/>
  <c r="L188" i="9" s="1"/>
  <c r="F9" i="10" s="1"/>
  <c r="G9" i="10" s="1"/>
  <c r="L81" i="9"/>
  <c r="L82" i="9"/>
  <c r="L165" i="9" l="1"/>
  <c r="F8" i="10" s="1"/>
  <c r="G8" i="10" s="1"/>
  <c r="L83" i="9"/>
  <c r="F6" i="10" s="1"/>
  <c r="G6" i="10" s="1"/>
  <c r="G10" i="10" s="1"/>
</calcChain>
</file>

<file path=xl/sharedStrings.xml><?xml version="1.0" encoding="utf-8"?>
<sst xmlns="http://schemas.openxmlformats.org/spreadsheetml/2006/main" count="332" uniqueCount="94">
  <si>
    <t>A</t>
  </si>
  <si>
    <t>Sr. No.</t>
  </si>
  <si>
    <t>Description of items/ Activities</t>
  </si>
  <si>
    <t>No</t>
  </si>
  <si>
    <t>Length in Mt</t>
  </si>
  <si>
    <t>Breadth in Mt</t>
  </si>
  <si>
    <t>Height/ Depth in Mt</t>
  </si>
  <si>
    <t>Quantity</t>
  </si>
  <si>
    <t>Total Quantity</t>
  </si>
  <si>
    <t>Unit</t>
  </si>
  <si>
    <t>Unit Rate in INR</t>
  </si>
  <si>
    <t>Amount in INR</t>
  </si>
  <si>
    <t>Excavation for foundation in earth, soil of all types, sand, gravel and soft murrum, including removing the excavated material up to a distance of 50m beyond the building area and stacking and spreading as directed, dewatering, preparing the bed for the foundation and necessary backfilling, ramming, watering including shoring and strutting etc. complete. (Lift up to 3.00 m.) By Manual Means</t>
  </si>
  <si>
    <t>Foundation</t>
  </si>
  <si>
    <t>cum</t>
  </si>
  <si>
    <t>Providing and laying Cast in situ/ Ready Mix cement concrete in M-10 of trap/ granite/ quartzite/ gneiss metal for foundation and bedding including bailing out water, Steel centring, formwork, laying/ pumping, compacting, roughening them if special finish is to be provided, finishing if required and curing complete, with fully automatic microprocessor-based PLC with SCADA enabled reversible Drum Type mixer/ concrete Batch mix plant (Pan mixer) etc. complete. With fine aggregate (Crushed Sand)</t>
  </si>
  <si>
    <t>Floor</t>
  </si>
  <si>
    <t xml:space="preserve">Foundation </t>
  </si>
  <si>
    <t>Providing second class Burnt Brick masonry with conventional/ I.S. type bricks in cement mortar 1:6 in foundations and plinth of inner walls/ in plinth external walls including bailing out water manually, striking joints on unexposed faces, raking out joints on exposed faces and watering etc. Complete.</t>
  </si>
  <si>
    <t>Providing second class Burnt Brick masonry with conventional/ I.S. type bricks in cement mortar 1:6 in super structure including striking joints, raking out joints, watering and scaffolding etc. Complete</t>
  </si>
  <si>
    <t>Providing rough cast cement plaster externally in two coats to concrete, brick or stone masonry surfaces in all positions with base coat of 12 to15mm thick in C.M. 1:4 and rough cast treatment 12mm thick in proportion 1:11/2:3 including scaffolding and fourteen days curing complete.</t>
  </si>
  <si>
    <t>sqm</t>
  </si>
  <si>
    <t>Providing and fixing corrugated galvanised iron sheets of 0.63mm thick (24B.W.G.) for roofing without wind tiles including fastening with galvanised iron screws and bolts, lead and bitumen washers as per drawing etc. complete. (Weight of 5.5 Kilogram/ sq.m.).</t>
  </si>
  <si>
    <t>Providing structural steel work in hollow section of various thickness and sizes in square, rectangular and round shape from 25mm to 450mm section as per IS4923YST310 Grade produced from iron ore and blast furnace route etc. as per detailed designs and drawing or as directed including cutting, fabricating, hoisting, erecting, fixing in position, making riveted/bolted/ welded connections and painting complete</t>
  </si>
  <si>
    <t>Metric Tonne</t>
  </si>
  <si>
    <t>GST Charges 18%</t>
  </si>
  <si>
    <t>Grand Total Amount</t>
  </si>
  <si>
    <t>Providing and applying two coats of exterior acrylic emulsion paint confirming to corresponding I.S. of approved manufacture and of approved colour to the plastered surfaces including cleaning, preparing the plaster surface, applying primer coat, scaffolding if necessary, and watering the surface for two days etc complete.</t>
  </si>
  <si>
    <t>Wall</t>
  </si>
  <si>
    <t>Total</t>
  </si>
  <si>
    <t>B</t>
  </si>
  <si>
    <t>Filling in plinth and floors with contractors material/ brought from outside and approved by Engineer in charge in layers of 15cm to 20cm including watering and compaction etc. complete.</t>
  </si>
  <si>
    <t>Deduction</t>
  </si>
  <si>
    <t>Doors</t>
  </si>
  <si>
    <t>Providing internal cement plaster 12mm thick in single coat in cement mortar 1:3 without neeru finish to concrete or brick surfaces, in all position including scaffolding and curing etc. complete.</t>
  </si>
  <si>
    <t>Internal Plaster</t>
  </si>
  <si>
    <t>Outer Wall</t>
  </si>
  <si>
    <t>nos</t>
  </si>
  <si>
    <t>Outer Main Wall</t>
  </si>
  <si>
    <t>Inner Wall</t>
  </si>
  <si>
    <t>Providing and fixing door at the entrance</t>
  </si>
  <si>
    <t>Roofing</t>
  </si>
  <si>
    <t>Providing and laying machine cut machine Polished Kota stone flooring 25 mm to 30 mm thick and required width in plain/ diamond pattern on bed of 1:6 C.M. including cement float, filling joints with neat cement slurry, curing, polishing and cleaning etc.complete.</t>
  </si>
  <si>
    <t>C</t>
  </si>
  <si>
    <t>D</t>
  </si>
  <si>
    <t>Providing and fixing mild steel grill work for windows, ventilators, etc. 15Kilogram /One Square Metre as per drawing including fixtures necessary welding and painting with one coat of anticorrosive paint and two coats of oil painting complete.</t>
  </si>
  <si>
    <t>Estimate Amount</t>
  </si>
  <si>
    <t xml:space="preserve"> </t>
  </si>
  <si>
    <t>Wall inner &amp; outer</t>
  </si>
  <si>
    <t>E</t>
  </si>
  <si>
    <t>Size : 30ft X 20ft (600 sqft)</t>
  </si>
  <si>
    <t>Extra PCMC 5%</t>
  </si>
  <si>
    <t>Providing and laying cast in situ/ Ready Mix Cement Concrete M-25 for double rim bored pile of 300 mm dia. each of load capacity as per design and of specified diameter of pile and bulb as directed, sunk to the required depth through all strata except rock, excluding provision of reinforcement including placing with fully automatic microprocessor based PLC with SCADA enabled reversible Drum Type mixer/ concrete Batch mix plant (Panmixer) etc. complete. With fine aggregate (Crushed sand VSI Grade)by concrete prepared in reversible drum type concrete mixer by tremie arrangement, compaction of concrete including chipping and dressing etc. complete. (Excluding steel reinforcement)</t>
  </si>
  <si>
    <t>ProvidingandfixinginpositionTMT-FE-500barreinforcementofvariousdiametersforR.C.C.pilecaps,footings,foundations,slabs,beamscolumns,canopies,staircase,newels,chajjas,lintelspardis,copings,fins,archesetc.asperdetaileddesigns,drawingsandschedules.includingcutting,bending,hookingthebars,bindingwith wires or tack welding and supporting as required complete.</t>
  </si>
  <si>
    <t>Providing and laying Cast in situ/ Ready Mix cement concrete M-20 of trap/ granite/ quartzite/ gneiss metal for R.C.C. beams and lintels as per detailed designs and drawings or as directed including steel centering, form work, coverblocks, laying/ pumping, compaction and roughening the surface if special finish is to be provided and curing etc.complete.(Excluding reinforcement and structural steel). with fully automatic microprocessor based PLC with SCADA enabled reversible Drum Typemixer/ concrete Batch mixplant (Panmixer)etc.complete. With fine aggregate (Crushed sand VSI Grade)</t>
  </si>
  <si>
    <t>Steel for piles</t>
  </si>
  <si>
    <t>Plinth beam rebar and rcc</t>
  </si>
  <si>
    <t>Coloumn extension from pile</t>
  </si>
  <si>
    <t>Plinth beam rebar</t>
  </si>
  <si>
    <t>Providing, fabricating and erecting at site of work the tubular steel structure (shed)as per standard design and specifications having various spans in between trusses and in multiples of standard length of bays as specified as per standard specifications, inclusive of cost of steel tubular trusses, tubular columns purlins, tie runners, foundation bolts, base plates, nuts and bolts, welding where ever required etc. as per detailed drawing inclusive of one coat of anti corrosive paint and two coats of oil painting of approved quality and shade etc. complete. Spec. One Number : As directed by Engineer-in-charge.</t>
  </si>
  <si>
    <t>Rolling shutter at enterance with all fitting and finishings.</t>
  </si>
  <si>
    <t>Side walls</t>
  </si>
  <si>
    <t>Deductions</t>
  </si>
  <si>
    <t>Window opening</t>
  </si>
  <si>
    <t>Shutter opening at entrance</t>
  </si>
  <si>
    <t>Providing structural steel work in trusses, other similar trussed purlins and members with all bracing, gusset plates etc. as per detailed designs and drawings or as directed including cutting, fabricating, hoisting, erecting fixing in position, Making riveted/ bolted/ welded connection and one coat of anti corrosive paint and over it 2 coats of oil painting approved quality and shade etc. complete.</t>
  </si>
  <si>
    <t>Providing and fixing of factory made uPVC Sliding window &amp; door (White Colour)complete, comprising uPVC multi-chambered frame having in-built uPVC roller track on top and uPVC sash with wall thickness of 2.3 mm (+-0.2mm), duly reinforced with G.I.section 1.5mm, where ever required. uPVC window &amp; door profile shall be made in India &amp; shall conformt BSEN 12608 and other standards.  All corners of frame and sash will be fusion welded. After placing 5mm Float Annealed glass in the sash, uPVC glazing bead, interlock, EPDM /TPE gasket, brush shall be provided including touch lock and rollers &amp; proper drainage system shall be provided. Window/ Door will be fixed to the wall with100 mm long and 8mm dia. Fasteners and complete in all respect as per direction of Engineer-In-Charge. uPVC Window and Door Profiles are warranted for a period often (10) years against non-uniform discoloration, wrapping and rotting under general use.</t>
  </si>
  <si>
    <t>Roofing truss</t>
  </si>
  <si>
    <t>Side wall support</t>
  </si>
  <si>
    <t>Rates are as per Govt. of Maharashtra PWD SSR 2022- 23 w.e.f. 25/07/2022</t>
  </si>
  <si>
    <t>Size : 15ft X 12ft (180 sqft)                                           *Note: Excluding Electrification</t>
  </si>
  <si>
    <t>Sr. No</t>
  </si>
  <si>
    <t>Side Wall</t>
  </si>
  <si>
    <t>Mechanical Composting Shed</t>
  </si>
  <si>
    <t>F</t>
  </si>
  <si>
    <t>Size : 16ft X 16ft (250 sqft)</t>
  </si>
  <si>
    <t>Size : 40ft X 33ft (1300 sqft)                                             *Note: Excluding Electrification</t>
  </si>
  <si>
    <t>10 Steel coloumns (100X100X6 mm) &amp; 4.5 m ht</t>
  </si>
  <si>
    <t>1 Unit Size : 6ft X 4ft X 3ft (443 Kg wt)</t>
  </si>
  <si>
    <t>1 Unit Size : 6ft X 4ft X 2ft (270 Kg wt)</t>
  </si>
  <si>
    <t>Description of work</t>
  </si>
  <si>
    <t>Size of structure</t>
  </si>
  <si>
    <t>1 Unit Size : 6ft X 4ft X 3ft</t>
  </si>
  <si>
    <t>1 Unit Size : 6ft X 4ft X 2ft</t>
  </si>
  <si>
    <t>Unit Price</t>
  </si>
  <si>
    <t>No of units</t>
  </si>
  <si>
    <t>Total Estimate Cost</t>
  </si>
  <si>
    <t>Note: The estimate amount is as per Maharashtra DSR 2022-23, The amount is including 18% GST and 5% PCMC charges</t>
  </si>
  <si>
    <t>BOQ Abstract - SWM Plant , Dapodi - Pune</t>
  </si>
  <si>
    <t>Nadep Compost Pit</t>
  </si>
  <si>
    <t>Vermi Compost Pit</t>
  </si>
  <si>
    <t>Bio Medical Incinerator Shed</t>
  </si>
  <si>
    <t>Plastic Recycling Shed</t>
  </si>
  <si>
    <t>Segregation 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</si>
</sst>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_ * #,##0_ ;_ * \-#,##0_ ;_ * &quot;-&quot;??_ ;_ @_ "/>
  </numFmts>
  <fonts count="10" x14ac:knownFonts="1">
    <font>
      <sz val="11"/>
      <color theme="1"/>
      <name val="Calibri"/>
      <family val="2"/>
      <scheme val="minor"/>
    </font>
    <font>
      <sz val="11"/>
      <color theme="1"/>
      <name val="Arial"/>
      <family val="2"/>
    </font>
    <font>
      <b/>
      <sz val="12"/>
      <color rgb="FF000000"/>
      <name val="Arial"/>
      <family val="2"/>
    </font>
    <font>
      <sz val="12"/>
      <color theme="1"/>
      <name val="Arial"/>
      <family val="2"/>
    </font>
    <font>
      <sz val="12"/>
      <color rgb="FF000000"/>
      <name val="Arial"/>
      <family val="2"/>
    </font>
    <font>
      <b/>
      <sz val="12"/>
      <color theme="1"/>
      <name val="Arial"/>
      <family val="2"/>
    </font>
    <font>
      <sz val="11"/>
      <color theme="1"/>
      <name val="Calibri"/>
      <family val="2"/>
      <scheme val="minor"/>
    </font>
    <font>
      <b/>
      <sz val="18"/>
      <color theme="1"/>
      <name val="Calibri"/>
      <family val="2"/>
      <scheme val="minor"/>
    </font>
    <font>
      <b/>
      <sz val="18"/>
      <color theme="1"/>
      <name val="Arial"/>
      <family val="2"/>
    </font>
    <font>
      <b/>
      <sz val="11"/>
      <color theme="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64">
    <xf numFmtId="0" fontId="0" fillId="0" borderId="0" xfId="0"/>
    <xf numFmtId="0" fontId="2" fillId="2" borderId="1" xfId="0" applyFont="1" applyFill="1" applyBorder="1" applyAlignment="1">
      <alignment horizontal="center" vertical="center" wrapText="1"/>
    </xf>
    <xf numFmtId="0" fontId="1" fillId="0" borderId="0" xfId="0" applyFont="1"/>
    <xf numFmtId="0" fontId="3" fillId="3" borderId="1" xfId="0" applyFont="1" applyFill="1" applyBorder="1" applyAlignment="1">
      <alignment horizontal="center" vertical="center" wrapText="1"/>
    </xf>
    <xf numFmtId="0" fontId="4" fillId="3" borderId="1" xfId="0" applyFont="1" applyFill="1" applyBorder="1" applyAlignment="1">
      <alignment wrapText="1"/>
    </xf>
    <xf numFmtId="0" fontId="3" fillId="3" borderId="1" xfId="0" applyFont="1" applyFill="1" applyBorder="1" applyAlignment="1">
      <alignment horizontal="center" vertical="center"/>
    </xf>
    <xf numFmtId="2" fontId="3" fillId="3" borderId="1" xfId="0" applyNumberFormat="1" applyFont="1" applyFill="1" applyBorder="1" applyAlignment="1">
      <alignment horizontal="center" vertical="center"/>
    </xf>
    <xf numFmtId="0" fontId="3" fillId="3" borderId="1" xfId="0" applyFont="1" applyFill="1" applyBorder="1"/>
    <xf numFmtId="0" fontId="3" fillId="3" borderId="1" xfId="0" applyFont="1" applyFill="1" applyBorder="1" applyAlignment="1">
      <alignment wrapText="1"/>
    </xf>
    <xf numFmtId="0" fontId="4" fillId="4" borderId="1" xfId="0" applyFont="1" applyFill="1" applyBorder="1" applyAlignment="1">
      <alignment horizontal="center" vertical="center" wrapText="1"/>
    </xf>
    <xf numFmtId="0" fontId="4" fillId="4" borderId="1" xfId="0" applyFont="1" applyFill="1" applyBorder="1" applyAlignment="1">
      <alignment wrapText="1"/>
    </xf>
    <xf numFmtId="0" fontId="3"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 fontId="5" fillId="0" borderId="1" xfId="0" applyNumberFormat="1" applyFont="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wrapText="1"/>
    </xf>
    <xf numFmtId="0" fontId="3" fillId="5" borderId="1" xfId="0" applyFont="1" applyFill="1" applyBorder="1" applyAlignment="1">
      <alignment horizontal="center" vertical="center"/>
    </xf>
    <xf numFmtId="0" fontId="3" fillId="5" borderId="1" xfId="0" applyFont="1" applyFill="1" applyBorder="1" applyAlignment="1">
      <alignment wrapText="1"/>
    </xf>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xf>
    <xf numFmtId="0" fontId="3" fillId="4" borderId="1" xfId="0" applyFont="1" applyFill="1" applyBorder="1" applyAlignment="1">
      <alignment wrapText="1"/>
    </xf>
    <xf numFmtId="0" fontId="3" fillId="4" borderId="1" xfId="0" applyFont="1" applyFill="1" applyBorder="1" applyAlignment="1">
      <alignment horizontal="left" vertical="center" wrapText="1"/>
    </xf>
    <xf numFmtId="1" fontId="5" fillId="0" borderId="5" xfId="0" applyNumberFormat="1" applyFont="1" applyBorder="1" applyAlignment="1">
      <alignment horizontal="center" vertical="center"/>
    </xf>
    <xf numFmtId="43" fontId="5" fillId="0" borderId="1" xfId="1" applyFont="1" applyBorder="1" applyAlignment="1">
      <alignment horizontal="center" vertical="center"/>
    </xf>
    <xf numFmtId="43" fontId="0" fillId="0" borderId="0" xfId="0" applyNumberFormat="1"/>
    <xf numFmtId="0" fontId="7" fillId="0" borderId="1" xfId="0" applyFont="1" applyBorder="1"/>
    <xf numFmtId="0" fontId="8" fillId="0" borderId="1" xfId="0" applyFont="1" applyBorder="1" applyAlignment="1">
      <alignment vertical="center" wrapText="1"/>
    </xf>
    <xf numFmtId="2" fontId="3" fillId="5" borderId="1"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wrapText="1"/>
    </xf>
    <xf numFmtId="0" fontId="3" fillId="6" borderId="1" xfId="0" applyFont="1" applyFill="1" applyBorder="1" applyAlignment="1">
      <alignment horizontal="center" vertical="center"/>
    </xf>
    <xf numFmtId="2" fontId="3" fillId="6"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164" fontId="4" fillId="6" borderId="1" xfId="0" applyNumberFormat="1" applyFont="1" applyFill="1" applyBorder="1" applyAlignment="1">
      <alignment horizontal="center" vertical="center" wrapText="1"/>
    </xf>
    <xf numFmtId="2" fontId="0" fillId="0" borderId="0" xfId="0" applyNumberFormat="1"/>
    <xf numFmtId="43" fontId="1" fillId="0" borderId="0" xfId="0" applyNumberFormat="1" applyFont="1"/>
    <xf numFmtId="0" fontId="8" fillId="0" borderId="1"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vertical="center"/>
    </xf>
    <xf numFmtId="0" fontId="9" fillId="0" borderId="0" xfId="0" applyFont="1"/>
    <xf numFmtId="164" fontId="3" fillId="3" borderId="1" xfId="0" applyNumberFormat="1" applyFont="1" applyFill="1" applyBorder="1" applyAlignment="1">
      <alignment horizontal="center" vertical="center"/>
    </xf>
    <xf numFmtId="0" fontId="0" fillId="0" borderId="0" xfId="0" applyAlignment="1">
      <alignment wrapText="1"/>
    </xf>
    <xf numFmtId="0" fontId="9" fillId="7" borderId="1" xfId="0" applyFont="1" applyFill="1" applyBorder="1"/>
    <xf numFmtId="0" fontId="0" fillId="0" borderId="1" xfId="0" applyBorder="1"/>
    <xf numFmtId="0" fontId="0" fillId="0" borderId="1" xfId="0" applyBorder="1" applyAlignment="1">
      <alignment wrapText="1"/>
    </xf>
    <xf numFmtId="43" fontId="0" fillId="0" borderId="1" xfId="1" applyFont="1" applyBorder="1"/>
    <xf numFmtId="165" fontId="0" fillId="0" borderId="1" xfId="1" applyNumberFormat="1" applyFont="1" applyBorder="1"/>
    <xf numFmtId="165" fontId="9" fillId="0" borderId="1" xfId="0" applyNumberFormat="1" applyFont="1"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9"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1" xfId="0" applyFont="1" applyBorder="1" applyAlignment="1">
      <alignment horizontal="center" vertical="center" wrapText="1"/>
    </xf>
    <xf numFmtId="9" fontId="5" fillId="0" borderId="2" xfId="0" applyNumberFormat="1" applyFont="1" applyBorder="1" applyAlignment="1">
      <alignment horizontal="center" vertical="center"/>
    </xf>
    <xf numFmtId="0" fontId="5" fillId="0" borderId="0" xfId="0" applyFont="1" applyAlignment="1">
      <alignment horizontal="center" vertical="center"/>
    </xf>
    <xf numFmtId="0" fontId="0" fillId="0" borderId="1"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D5FB-1C70-43A5-AB87-68BDB263B6DC}">
  <dimension ref="B2:N11"/>
  <sheetViews>
    <sheetView tabSelected="1" workbookViewId="0">
      <selection activeCell="B11" sqref="B11:G11"/>
    </sheetView>
  </sheetViews>
  <sheetFormatPr defaultRowHeight="14.5" x14ac:dyDescent="0.35"/>
  <cols>
    <col min="3" max="3" width="27.26953125" customWidth="1"/>
    <col min="4" max="4" width="24.26953125" customWidth="1"/>
    <col min="5" max="5" width="9.90625" bestFit="1" customWidth="1"/>
    <col min="6" max="6" width="14.54296875" customWidth="1"/>
    <col min="7" max="7" width="17.453125" customWidth="1"/>
  </cols>
  <sheetData>
    <row r="2" spans="2:14" x14ac:dyDescent="0.35">
      <c r="B2" s="56" t="s">
        <v>88</v>
      </c>
      <c r="C2" s="56"/>
      <c r="D2" s="56"/>
      <c r="E2" s="56"/>
      <c r="F2" s="56"/>
      <c r="G2" s="56"/>
    </row>
    <row r="3" spans="2:14" x14ac:dyDescent="0.35">
      <c r="B3" s="47" t="s">
        <v>71</v>
      </c>
      <c r="C3" s="47" t="s">
        <v>80</v>
      </c>
      <c r="D3" s="47" t="s">
        <v>81</v>
      </c>
      <c r="E3" s="47" t="s">
        <v>85</v>
      </c>
      <c r="F3" s="47" t="s">
        <v>84</v>
      </c>
      <c r="G3" s="47" t="s">
        <v>46</v>
      </c>
    </row>
    <row r="4" spans="2:14" x14ac:dyDescent="0.35">
      <c r="B4" s="48" t="s">
        <v>0</v>
      </c>
      <c r="C4" s="63" t="s">
        <v>89</v>
      </c>
      <c r="D4" s="49" t="s">
        <v>82</v>
      </c>
      <c r="E4" s="49">
        <v>3</v>
      </c>
      <c r="F4" s="50">
        <f>'BOQ - Dapodi SWM Plant Civil'!L22</f>
        <v>0</v>
      </c>
      <c r="G4" s="51">
        <f t="shared" ref="G4:G9" si="0">E4*F4</f>
        <v>0</v>
      </c>
    </row>
    <row r="5" spans="2:14" x14ac:dyDescent="0.35">
      <c r="B5" s="48" t="s">
        <v>30</v>
      </c>
      <c r="C5" s="63" t="s">
        <v>90</v>
      </c>
      <c r="D5" s="49" t="s">
        <v>83</v>
      </c>
      <c r="E5" s="49">
        <v>3</v>
      </c>
      <c r="F5" s="50">
        <f>'BOQ - Dapodi SWM Plant Civil'!L44</f>
        <v>0</v>
      </c>
      <c r="G5" s="51">
        <f t="shared" si="0"/>
        <v>0</v>
      </c>
      <c r="H5" s="46"/>
      <c r="I5" s="46"/>
      <c r="J5" s="46"/>
      <c r="K5" s="46"/>
      <c r="L5" s="46"/>
      <c r="M5" s="46"/>
      <c r="N5" s="46"/>
    </row>
    <row r="6" spans="2:14" ht="43.5" x14ac:dyDescent="0.35">
      <c r="B6" s="48" t="s">
        <v>43</v>
      </c>
      <c r="C6" s="63" t="s">
        <v>91</v>
      </c>
      <c r="D6" s="49" t="s">
        <v>70</v>
      </c>
      <c r="E6" s="49">
        <v>1</v>
      </c>
      <c r="F6" s="50">
        <f>'BOQ - Dapodi SWM Plant Civil'!L83</f>
        <v>0</v>
      </c>
      <c r="G6" s="51">
        <f t="shared" si="0"/>
        <v>0</v>
      </c>
      <c r="H6" s="46"/>
      <c r="I6" s="46"/>
      <c r="J6" s="46"/>
      <c r="K6" s="46"/>
      <c r="L6" s="46"/>
    </row>
    <row r="7" spans="2:14" x14ac:dyDescent="0.35">
      <c r="B7" s="48" t="s">
        <v>44</v>
      </c>
      <c r="C7" s="63" t="s">
        <v>93</v>
      </c>
      <c r="D7" s="49" t="s">
        <v>50</v>
      </c>
      <c r="E7" s="49">
        <v>1</v>
      </c>
      <c r="F7" s="50">
        <f>'BOQ - Dapodi SWM Plant Civil'!L122</f>
        <v>0</v>
      </c>
      <c r="G7" s="51">
        <f t="shared" si="0"/>
        <v>0</v>
      </c>
      <c r="H7" s="46"/>
      <c r="I7" s="46"/>
      <c r="J7" s="46"/>
      <c r="K7" s="46"/>
      <c r="L7" s="46"/>
    </row>
    <row r="8" spans="2:14" ht="43.5" x14ac:dyDescent="0.35">
      <c r="B8" s="48" t="s">
        <v>49</v>
      </c>
      <c r="C8" s="63" t="s">
        <v>92</v>
      </c>
      <c r="D8" s="49" t="s">
        <v>76</v>
      </c>
      <c r="E8" s="49">
        <v>1</v>
      </c>
      <c r="F8" s="50">
        <f>'BOQ - Dapodi SWM Plant Civil'!L165</f>
        <v>0</v>
      </c>
      <c r="G8" s="51">
        <f t="shared" si="0"/>
        <v>0</v>
      </c>
    </row>
    <row r="9" spans="2:14" ht="23" customHeight="1" x14ac:dyDescent="0.35">
      <c r="B9" s="48" t="s">
        <v>74</v>
      </c>
      <c r="C9" s="63" t="s">
        <v>73</v>
      </c>
      <c r="D9" s="49" t="s">
        <v>75</v>
      </c>
      <c r="E9" s="49">
        <v>1</v>
      </c>
      <c r="F9" s="50">
        <f>'BOQ - Dapodi SWM Plant Civil'!L188</f>
        <v>0</v>
      </c>
      <c r="G9" s="51">
        <f t="shared" si="0"/>
        <v>0</v>
      </c>
      <c r="H9" s="46"/>
      <c r="I9" s="46"/>
      <c r="J9" s="46"/>
      <c r="K9" s="46"/>
      <c r="L9" s="46"/>
    </row>
    <row r="10" spans="2:14" x14ac:dyDescent="0.35">
      <c r="B10" s="53"/>
      <c r="C10" s="54"/>
      <c r="D10" s="55"/>
      <c r="E10" s="56" t="s">
        <v>86</v>
      </c>
      <c r="F10" s="56"/>
      <c r="G10" s="52">
        <f>SUM(G4:G9)</f>
        <v>0</v>
      </c>
    </row>
    <row r="11" spans="2:14" x14ac:dyDescent="0.35">
      <c r="B11" s="56" t="s">
        <v>87</v>
      </c>
      <c r="C11" s="56"/>
      <c r="D11" s="56"/>
      <c r="E11" s="56"/>
      <c r="F11" s="56"/>
      <c r="G11" s="56"/>
    </row>
  </sheetData>
  <mergeCells count="4">
    <mergeCell ref="B10:D10"/>
    <mergeCell ref="E10:F10"/>
    <mergeCell ref="B11:G11"/>
    <mergeCell ref="B2:G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98A8-D021-437D-ACC6-013EE7641B4A}">
  <dimension ref="B3:R197"/>
  <sheetViews>
    <sheetView zoomScale="60" zoomScaleNormal="60" workbookViewId="0">
      <selection activeCell="C169" sqref="C169"/>
    </sheetView>
  </sheetViews>
  <sheetFormatPr defaultRowHeight="14.5" x14ac:dyDescent="0.35"/>
  <cols>
    <col min="2" max="2" width="8.81640625" bestFit="1" customWidth="1"/>
    <col min="3" max="3" width="43.6328125" customWidth="1"/>
    <col min="4" max="4" width="8.81640625" bestFit="1" customWidth="1"/>
    <col min="5" max="8" width="8.81640625" hidden="1" customWidth="1"/>
    <col min="9" max="9" width="8.81640625" bestFit="1" customWidth="1"/>
    <col min="11" max="11" width="10" bestFit="1" customWidth="1"/>
    <col min="12" max="12" width="15.08984375" bestFit="1" customWidth="1"/>
    <col min="14" max="14" width="9.54296875" bestFit="1" customWidth="1"/>
    <col min="15" max="15" width="12.1796875" bestFit="1" customWidth="1"/>
    <col min="16" max="16" width="11.1796875" bestFit="1" customWidth="1"/>
    <col min="17" max="17" width="12.1796875" bestFit="1" customWidth="1"/>
    <col min="18" max="18" width="9.90625" customWidth="1"/>
  </cols>
  <sheetData>
    <row r="3" spans="2:12" ht="23.5" x14ac:dyDescent="0.55000000000000004">
      <c r="B3" s="28" t="s">
        <v>0</v>
      </c>
      <c r="C3" s="29" t="s">
        <v>89</v>
      </c>
      <c r="D3" s="60" t="s">
        <v>78</v>
      </c>
      <c r="E3" s="60"/>
      <c r="F3" s="60"/>
      <c r="G3" s="60"/>
      <c r="H3" s="60"/>
      <c r="I3" s="60"/>
      <c r="J3" s="60"/>
      <c r="K3" s="60"/>
      <c r="L3" s="60"/>
    </row>
    <row r="4" spans="2:12" s="2" customFormat="1" ht="46.5" x14ac:dyDescent="0.3">
      <c r="B4" s="1" t="s">
        <v>1</v>
      </c>
      <c r="C4" s="1" t="s">
        <v>2</v>
      </c>
      <c r="D4" s="1" t="s">
        <v>3</v>
      </c>
      <c r="E4" s="1" t="s">
        <v>4</v>
      </c>
      <c r="F4" s="1" t="s">
        <v>5</v>
      </c>
      <c r="G4" s="1" t="s">
        <v>6</v>
      </c>
      <c r="H4" s="1" t="s">
        <v>7</v>
      </c>
      <c r="I4" s="1" t="s">
        <v>8</v>
      </c>
      <c r="J4" s="1" t="s">
        <v>9</v>
      </c>
      <c r="K4" s="1" t="s">
        <v>10</v>
      </c>
      <c r="L4" s="1" t="s">
        <v>11</v>
      </c>
    </row>
    <row r="5" spans="2:12" s="2" customFormat="1" ht="155" x14ac:dyDescent="0.35">
      <c r="B5" s="3">
        <v>1</v>
      </c>
      <c r="C5" s="4" t="s">
        <v>12</v>
      </c>
      <c r="D5" s="5"/>
      <c r="E5" s="5"/>
      <c r="F5" s="5"/>
      <c r="G5" s="5"/>
      <c r="H5" s="6"/>
      <c r="I5" s="6"/>
      <c r="J5" s="5"/>
      <c r="K5" s="7"/>
      <c r="L5" s="6" t="s">
        <v>47</v>
      </c>
    </row>
    <row r="6" spans="2:12" s="2" customFormat="1" ht="15.5" x14ac:dyDescent="0.35">
      <c r="B6" s="3"/>
      <c r="C6" s="8" t="s">
        <v>13</v>
      </c>
      <c r="D6" s="5">
        <v>1</v>
      </c>
      <c r="E6" s="5">
        <v>8.1999999999999993</v>
      </c>
      <c r="F6" s="5">
        <v>0.45</v>
      </c>
      <c r="G6" s="5">
        <v>0.3</v>
      </c>
      <c r="H6" s="6">
        <f>PRODUCT(D6:G6)</f>
        <v>1.107</v>
      </c>
      <c r="I6" s="6">
        <f>SUM(H6:H6)</f>
        <v>1.107</v>
      </c>
      <c r="J6" s="5" t="s">
        <v>14</v>
      </c>
      <c r="K6" s="5"/>
      <c r="L6" s="6">
        <f>(I6*K6)</f>
        <v>0</v>
      </c>
    </row>
    <row r="7" spans="2:12" s="2" customFormat="1" ht="201.5" x14ac:dyDescent="0.35">
      <c r="B7" s="3">
        <v>2</v>
      </c>
      <c r="C7" s="4" t="s">
        <v>15</v>
      </c>
      <c r="D7" s="5"/>
      <c r="E7" s="5"/>
      <c r="F7" s="5"/>
      <c r="G7" s="5"/>
      <c r="H7" s="6"/>
      <c r="I7" s="6"/>
      <c r="J7" s="5"/>
      <c r="K7" s="5"/>
      <c r="L7" s="6"/>
    </row>
    <row r="8" spans="2:12" s="2" customFormat="1" ht="15.5" x14ac:dyDescent="0.35">
      <c r="B8" s="3"/>
      <c r="C8" s="8" t="s">
        <v>17</v>
      </c>
      <c r="D8" s="5">
        <v>1</v>
      </c>
      <c r="E8" s="5">
        <v>8.1999999999999993</v>
      </c>
      <c r="F8" s="5">
        <v>0.3</v>
      </c>
      <c r="G8" s="5">
        <v>0.1</v>
      </c>
      <c r="H8" s="6">
        <f t="shared" ref="H8:H9" si="0">PRODUCT(D8:G8)</f>
        <v>0.24599999999999997</v>
      </c>
      <c r="I8" s="6"/>
      <c r="J8" s="5"/>
      <c r="K8" s="5"/>
      <c r="L8" s="6"/>
    </row>
    <row r="9" spans="2:12" s="2" customFormat="1" ht="15.5" x14ac:dyDescent="0.35">
      <c r="B9" s="3"/>
      <c r="C9" s="8" t="s">
        <v>16</v>
      </c>
      <c r="D9" s="5">
        <v>1</v>
      </c>
      <c r="E9" s="5">
        <v>2.16</v>
      </c>
      <c r="F9" s="5">
        <v>2.4</v>
      </c>
      <c r="G9" s="5">
        <v>0.1</v>
      </c>
      <c r="H9" s="6">
        <f t="shared" si="0"/>
        <v>0.51840000000000008</v>
      </c>
      <c r="I9" s="6">
        <f>SUM(H8:H9)</f>
        <v>0.76440000000000008</v>
      </c>
      <c r="J9" s="5" t="s">
        <v>14</v>
      </c>
      <c r="K9" s="5"/>
      <c r="L9" s="6">
        <f>(I9*K9)</f>
        <v>0</v>
      </c>
    </row>
    <row r="10" spans="2:12" s="2" customFormat="1" ht="77.5" x14ac:dyDescent="0.35">
      <c r="B10" s="3">
        <v>3</v>
      </c>
      <c r="C10" s="4" t="s">
        <v>19</v>
      </c>
      <c r="D10" s="5"/>
      <c r="E10" s="5"/>
      <c r="F10" s="5"/>
      <c r="G10" s="5"/>
      <c r="H10" s="6"/>
      <c r="I10" s="5"/>
      <c r="J10" s="5"/>
      <c r="K10" s="5"/>
      <c r="L10" s="6"/>
    </row>
    <row r="11" spans="2:12" s="2" customFormat="1" ht="15.5" x14ac:dyDescent="0.35">
      <c r="B11" s="3"/>
      <c r="C11" s="8" t="s">
        <v>13</v>
      </c>
      <c r="D11" s="5">
        <v>1</v>
      </c>
      <c r="E11" s="5">
        <v>8.1999999999999993</v>
      </c>
      <c r="F11" s="5">
        <v>0.23</v>
      </c>
      <c r="G11" s="5">
        <v>0.5</v>
      </c>
      <c r="H11" s="6">
        <f>PRODUCT(D11:G11)</f>
        <v>0.94299999999999995</v>
      </c>
      <c r="I11" s="5"/>
      <c r="J11" s="5"/>
      <c r="K11" s="5"/>
      <c r="L11" s="6"/>
    </row>
    <row r="12" spans="2:12" s="2" customFormat="1" ht="15.5" x14ac:dyDescent="0.35">
      <c r="B12" s="3"/>
      <c r="C12" s="8" t="s">
        <v>28</v>
      </c>
      <c r="D12" s="5">
        <v>1</v>
      </c>
      <c r="E12" s="5">
        <v>6.45</v>
      </c>
      <c r="F12" s="5">
        <v>0.15</v>
      </c>
      <c r="G12" s="5">
        <v>0.9</v>
      </c>
      <c r="H12" s="6">
        <f>PRODUCT(D12:G12)</f>
        <v>0.87075000000000002</v>
      </c>
      <c r="I12" s="6">
        <f>SUM(H11:H12)</f>
        <v>1.81375</v>
      </c>
      <c r="J12" s="5" t="s">
        <v>14</v>
      </c>
      <c r="K12" s="5"/>
      <c r="L12" s="6">
        <f>(I12*K12)</f>
        <v>0</v>
      </c>
    </row>
    <row r="13" spans="2:12" s="2" customFormat="1" ht="108.5" x14ac:dyDescent="0.35">
      <c r="B13" s="3">
        <v>4</v>
      </c>
      <c r="C13" s="4" t="s">
        <v>20</v>
      </c>
      <c r="D13" s="5"/>
      <c r="E13" s="5"/>
      <c r="F13" s="5"/>
      <c r="G13" s="5"/>
      <c r="H13" s="5"/>
      <c r="I13" s="5"/>
      <c r="J13" s="5"/>
      <c r="K13" s="5"/>
      <c r="L13" s="6"/>
    </row>
    <row r="14" spans="2:12" s="2" customFormat="1" ht="15.5" x14ac:dyDescent="0.35">
      <c r="B14" s="3"/>
      <c r="C14" s="8" t="s">
        <v>28</v>
      </c>
      <c r="D14" s="5">
        <v>1</v>
      </c>
      <c r="E14" s="5">
        <v>12.3</v>
      </c>
      <c r="F14" s="5"/>
      <c r="G14" s="5">
        <v>1.2</v>
      </c>
      <c r="H14" s="6">
        <f t="shared" ref="H14" si="1">PRODUCT(D14:G14)</f>
        <v>14.76</v>
      </c>
      <c r="I14" s="5">
        <f>SUM(H14:H14)</f>
        <v>14.76</v>
      </c>
      <c r="J14" s="5" t="s">
        <v>21</v>
      </c>
      <c r="K14" s="5"/>
      <c r="L14" s="6">
        <f>(I14*K14)</f>
        <v>0</v>
      </c>
    </row>
    <row r="15" spans="2:12" s="2" customFormat="1" ht="108.5" x14ac:dyDescent="0.35">
      <c r="B15" s="9">
        <v>5</v>
      </c>
      <c r="C15" s="10" t="s">
        <v>22</v>
      </c>
      <c r="D15" s="11">
        <v>1</v>
      </c>
      <c r="E15" s="11">
        <v>3.15</v>
      </c>
      <c r="F15" s="11">
        <v>2.1</v>
      </c>
      <c r="G15" s="11"/>
      <c r="H15" s="12">
        <f>PRODUCT(D15:G15)</f>
        <v>6.6150000000000002</v>
      </c>
      <c r="I15" s="13">
        <f>H15</f>
        <v>6.6150000000000002</v>
      </c>
      <c r="J15" s="14" t="s">
        <v>21</v>
      </c>
      <c r="K15" s="14"/>
      <c r="L15" s="12">
        <f t="shared" ref="L15" si="2">(I15*K15)</f>
        <v>0</v>
      </c>
    </row>
    <row r="16" spans="2:12" s="2" customFormat="1" ht="170.5" x14ac:dyDescent="0.35">
      <c r="B16" s="9">
        <v>6</v>
      </c>
      <c r="C16" s="10" t="s">
        <v>23</v>
      </c>
      <c r="D16" s="11">
        <v>1</v>
      </c>
      <c r="E16" s="11"/>
      <c r="F16" s="11"/>
      <c r="G16" s="11"/>
      <c r="H16" s="9">
        <v>0.08</v>
      </c>
      <c r="I16" s="9">
        <f>H16</f>
        <v>0.08</v>
      </c>
      <c r="J16" s="9" t="s">
        <v>24</v>
      </c>
      <c r="K16" s="14"/>
      <c r="L16" s="13">
        <f>I16*K16</f>
        <v>0</v>
      </c>
    </row>
    <row r="17" spans="2:12" s="2" customFormat="1" ht="139.5" x14ac:dyDescent="0.35">
      <c r="B17" s="16">
        <v>7</v>
      </c>
      <c r="C17" s="17" t="s">
        <v>27</v>
      </c>
      <c r="D17" s="18"/>
      <c r="E17" s="18"/>
      <c r="F17" s="18"/>
      <c r="G17" s="18"/>
      <c r="H17" s="18"/>
      <c r="I17" s="18"/>
      <c r="J17" s="18"/>
      <c r="K17" s="18"/>
      <c r="L17" s="30"/>
    </row>
    <row r="18" spans="2:12" s="2" customFormat="1" ht="15.5" x14ac:dyDescent="0.35">
      <c r="B18" s="16"/>
      <c r="C18" s="19" t="s">
        <v>48</v>
      </c>
      <c r="D18" s="18">
        <v>1</v>
      </c>
      <c r="E18" s="18">
        <v>12.3</v>
      </c>
      <c r="F18" s="18"/>
      <c r="G18" s="18">
        <v>1.5</v>
      </c>
      <c r="H18" s="18">
        <f t="shared" ref="H18" si="3">PRODUCT(D18:G18)</f>
        <v>18.450000000000003</v>
      </c>
      <c r="I18" s="18">
        <f>H18</f>
        <v>18.450000000000003</v>
      </c>
      <c r="J18" s="18" t="s">
        <v>21</v>
      </c>
      <c r="K18" s="18"/>
      <c r="L18" s="30">
        <f>(I18*K18)</f>
        <v>0</v>
      </c>
    </row>
    <row r="19" spans="2:12" s="2" customFormat="1" ht="15.5" x14ac:dyDescent="0.35">
      <c r="B19" s="20"/>
      <c r="C19" s="21"/>
      <c r="D19" s="22"/>
      <c r="E19" s="22"/>
      <c r="F19" s="22"/>
      <c r="G19" s="22"/>
      <c r="H19" s="22"/>
      <c r="I19" s="57" t="s">
        <v>29</v>
      </c>
      <c r="J19" s="58"/>
      <c r="K19" s="59"/>
      <c r="L19" s="25">
        <f>SUM(L5:L18)</f>
        <v>0</v>
      </c>
    </row>
    <row r="20" spans="2:12" s="2" customFormat="1" ht="15.5" x14ac:dyDescent="0.3">
      <c r="I20" s="57" t="s">
        <v>25</v>
      </c>
      <c r="J20" s="58"/>
      <c r="K20" s="59"/>
      <c r="L20" s="15">
        <f>0.18*L19</f>
        <v>0</v>
      </c>
    </row>
    <row r="21" spans="2:12" s="2" customFormat="1" ht="15.5" x14ac:dyDescent="0.3">
      <c r="I21" s="61" t="s">
        <v>51</v>
      </c>
      <c r="J21" s="58"/>
      <c r="K21" s="59"/>
      <c r="L21" s="15">
        <f>0.05*L19</f>
        <v>0</v>
      </c>
    </row>
    <row r="22" spans="2:12" s="2" customFormat="1" ht="15.5" x14ac:dyDescent="0.3">
      <c r="I22" s="57" t="s">
        <v>26</v>
      </c>
      <c r="J22" s="58"/>
      <c r="K22" s="59"/>
      <c r="L22" s="26">
        <f>SUM(L19:L21)</f>
        <v>0</v>
      </c>
    </row>
    <row r="25" spans="2:12" ht="23.5" x14ac:dyDescent="0.55000000000000004">
      <c r="B25" s="28" t="s">
        <v>30</v>
      </c>
      <c r="C25" s="29" t="s">
        <v>90</v>
      </c>
      <c r="D25" s="60" t="s">
        <v>79</v>
      </c>
      <c r="E25" s="60"/>
      <c r="F25" s="60"/>
      <c r="G25" s="60"/>
      <c r="H25" s="60"/>
      <c r="I25" s="60"/>
      <c r="J25" s="60"/>
      <c r="K25" s="60"/>
      <c r="L25" s="60"/>
    </row>
    <row r="26" spans="2:12" s="2" customFormat="1" ht="46.5" x14ac:dyDescent="0.3">
      <c r="B26" s="1" t="s">
        <v>1</v>
      </c>
      <c r="C26" s="1" t="s">
        <v>2</v>
      </c>
      <c r="D26" s="1" t="s">
        <v>3</v>
      </c>
      <c r="E26" s="1" t="s">
        <v>4</v>
      </c>
      <c r="F26" s="1" t="s">
        <v>5</v>
      </c>
      <c r="G26" s="1" t="s">
        <v>6</v>
      </c>
      <c r="H26" s="1" t="s">
        <v>7</v>
      </c>
      <c r="I26" s="1" t="s">
        <v>8</v>
      </c>
      <c r="J26" s="1" t="s">
        <v>9</v>
      </c>
      <c r="K26" s="1" t="s">
        <v>10</v>
      </c>
      <c r="L26" s="1" t="s">
        <v>11</v>
      </c>
    </row>
    <row r="27" spans="2:12" s="2" customFormat="1" ht="155" x14ac:dyDescent="0.35">
      <c r="B27" s="3">
        <v>1</v>
      </c>
      <c r="C27" s="4" t="s">
        <v>12</v>
      </c>
      <c r="D27" s="5"/>
      <c r="E27" s="5"/>
      <c r="F27" s="5"/>
      <c r="G27" s="5"/>
      <c r="H27" s="6"/>
      <c r="I27" s="6"/>
      <c r="J27" s="5"/>
      <c r="K27" s="7"/>
      <c r="L27" s="6"/>
    </row>
    <row r="28" spans="2:12" s="2" customFormat="1" ht="15.5" x14ac:dyDescent="0.35">
      <c r="B28" s="3"/>
      <c r="C28" s="8" t="s">
        <v>13</v>
      </c>
      <c r="D28" s="5">
        <v>1</v>
      </c>
      <c r="E28" s="5">
        <v>8.1999999999999993</v>
      </c>
      <c r="F28" s="5">
        <v>0.45</v>
      </c>
      <c r="G28" s="5">
        <v>0.3</v>
      </c>
      <c r="H28" s="6">
        <f>PRODUCT(D28:G28)</f>
        <v>1.107</v>
      </c>
      <c r="I28" s="6">
        <f>SUM(H28:H28)</f>
        <v>1.107</v>
      </c>
      <c r="J28" s="5" t="s">
        <v>14</v>
      </c>
      <c r="K28" s="5"/>
      <c r="L28" s="6">
        <f>(I28*K28)</f>
        <v>0</v>
      </c>
    </row>
    <row r="29" spans="2:12" s="2" customFormat="1" ht="201.5" x14ac:dyDescent="0.35">
      <c r="B29" s="3">
        <v>2</v>
      </c>
      <c r="C29" s="4" t="s">
        <v>15</v>
      </c>
      <c r="D29" s="5"/>
      <c r="E29" s="5"/>
      <c r="F29" s="5"/>
      <c r="G29" s="5"/>
      <c r="H29" s="6"/>
      <c r="I29" s="6"/>
      <c r="J29" s="5"/>
      <c r="K29" s="5"/>
      <c r="L29" s="6"/>
    </row>
    <row r="30" spans="2:12" s="2" customFormat="1" ht="15.5" x14ac:dyDescent="0.35">
      <c r="B30" s="3"/>
      <c r="C30" s="8" t="s">
        <v>17</v>
      </c>
      <c r="D30" s="5">
        <v>1</v>
      </c>
      <c r="E30" s="5">
        <v>8.1999999999999993</v>
      </c>
      <c r="F30" s="5">
        <v>0.3</v>
      </c>
      <c r="G30" s="5">
        <v>0.1</v>
      </c>
      <c r="H30" s="6">
        <f t="shared" ref="H30:H31" si="4">PRODUCT(D30:G30)</f>
        <v>0.24599999999999997</v>
      </c>
      <c r="I30" s="6"/>
      <c r="J30" s="5"/>
      <c r="K30" s="5"/>
      <c r="L30" s="6"/>
    </row>
    <row r="31" spans="2:12" s="2" customFormat="1" ht="15.5" x14ac:dyDescent="0.35">
      <c r="B31" s="3"/>
      <c r="C31" s="8" t="s">
        <v>16</v>
      </c>
      <c r="D31" s="5">
        <v>1</v>
      </c>
      <c r="E31" s="5">
        <v>2.16</v>
      </c>
      <c r="F31" s="5">
        <v>2.4</v>
      </c>
      <c r="G31" s="5">
        <v>0.1</v>
      </c>
      <c r="H31" s="6">
        <f t="shared" si="4"/>
        <v>0.51840000000000008</v>
      </c>
      <c r="I31" s="6">
        <f>SUM(H30:H31)</f>
        <v>0.76440000000000008</v>
      </c>
      <c r="J31" s="5" t="s">
        <v>14</v>
      </c>
      <c r="K31" s="5"/>
      <c r="L31" s="6">
        <f>(I31*K31)</f>
        <v>0</v>
      </c>
    </row>
    <row r="32" spans="2:12" s="2" customFormat="1" ht="77.5" x14ac:dyDescent="0.35">
      <c r="B32" s="3">
        <v>3</v>
      </c>
      <c r="C32" s="4" t="s">
        <v>19</v>
      </c>
      <c r="D32" s="5"/>
      <c r="E32" s="5"/>
      <c r="F32" s="5"/>
      <c r="G32" s="5"/>
      <c r="H32" s="6"/>
      <c r="I32" s="5"/>
      <c r="J32" s="5"/>
      <c r="K32" s="5"/>
      <c r="L32" s="6"/>
    </row>
    <row r="33" spans="2:12" s="2" customFormat="1" ht="15.5" x14ac:dyDescent="0.35">
      <c r="B33" s="3"/>
      <c r="C33" s="4"/>
      <c r="D33" s="5"/>
      <c r="E33" s="5"/>
      <c r="F33" s="5"/>
      <c r="G33" s="5"/>
      <c r="H33" s="6"/>
      <c r="I33" s="5"/>
      <c r="J33" s="5"/>
      <c r="K33" s="5"/>
      <c r="L33" s="6"/>
    </row>
    <row r="34" spans="2:12" s="2" customFormat="1" ht="15.5" x14ac:dyDescent="0.35">
      <c r="B34" s="3"/>
      <c r="C34" s="8" t="s">
        <v>28</v>
      </c>
      <c r="D34" s="5">
        <v>1</v>
      </c>
      <c r="E34" s="5">
        <v>5.4</v>
      </c>
      <c r="F34" s="5">
        <v>0.15</v>
      </c>
      <c r="G34" s="5">
        <v>0.6</v>
      </c>
      <c r="H34" s="6">
        <f>PRODUCT(D34:G34)</f>
        <v>0.48599999999999999</v>
      </c>
      <c r="I34" s="6">
        <f>SUM(H34:H34)</f>
        <v>0.48599999999999999</v>
      </c>
      <c r="J34" s="5" t="s">
        <v>14</v>
      </c>
      <c r="K34" s="5"/>
      <c r="L34" s="6">
        <f>(I34*K34)</f>
        <v>0</v>
      </c>
    </row>
    <row r="35" spans="2:12" s="2" customFormat="1" ht="108.5" x14ac:dyDescent="0.35">
      <c r="B35" s="3">
        <v>4</v>
      </c>
      <c r="C35" s="4" t="s">
        <v>20</v>
      </c>
      <c r="D35" s="5"/>
      <c r="E35" s="5"/>
      <c r="F35" s="5"/>
      <c r="G35" s="5"/>
      <c r="H35" s="5"/>
      <c r="I35" s="5"/>
      <c r="J35" s="5"/>
      <c r="K35" s="5"/>
      <c r="L35" s="6"/>
    </row>
    <row r="36" spans="2:12" s="2" customFormat="1" ht="15.5" x14ac:dyDescent="0.35">
      <c r="B36" s="3"/>
      <c r="C36" s="8" t="s">
        <v>28</v>
      </c>
      <c r="D36" s="5">
        <v>1</v>
      </c>
      <c r="E36" s="5">
        <v>10.8</v>
      </c>
      <c r="F36" s="5"/>
      <c r="G36" s="5">
        <v>0.9</v>
      </c>
      <c r="H36" s="6">
        <f t="shared" ref="H36" si="5">PRODUCT(D36:G36)</f>
        <v>9.7200000000000006</v>
      </c>
      <c r="I36" s="5">
        <f>SUM(H36:H36)</f>
        <v>9.7200000000000006</v>
      </c>
      <c r="J36" s="5" t="s">
        <v>21</v>
      </c>
      <c r="K36" s="5"/>
      <c r="L36" s="6">
        <f>(I36*K36)</f>
        <v>0</v>
      </c>
    </row>
    <row r="37" spans="2:12" s="2" customFormat="1" ht="108.5" x14ac:dyDescent="0.35">
      <c r="B37" s="9">
        <v>5</v>
      </c>
      <c r="C37" s="10" t="s">
        <v>22</v>
      </c>
      <c r="D37" s="11">
        <v>1</v>
      </c>
      <c r="E37" s="11">
        <v>3.15</v>
      </c>
      <c r="F37" s="11">
        <v>2.1</v>
      </c>
      <c r="G37" s="11"/>
      <c r="H37" s="12">
        <f>PRODUCT(D37:G37)</f>
        <v>6.6150000000000002</v>
      </c>
      <c r="I37" s="13">
        <f>H37</f>
        <v>6.6150000000000002</v>
      </c>
      <c r="J37" s="14" t="s">
        <v>21</v>
      </c>
      <c r="K37" s="14"/>
      <c r="L37" s="12">
        <f t="shared" ref="L37" si="6">(I37*K37)</f>
        <v>0</v>
      </c>
    </row>
    <row r="38" spans="2:12" s="2" customFormat="1" ht="170.5" x14ac:dyDescent="0.35">
      <c r="B38" s="9">
        <v>6</v>
      </c>
      <c r="C38" s="10" t="s">
        <v>23</v>
      </c>
      <c r="D38" s="11">
        <v>1</v>
      </c>
      <c r="E38" s="11"/>
      <c r="F38" s="11"/>
      <c r="G38" s="11"/>
      <c r="H38" s="9">
        <v>0.08</v>
      </c>
      <c r="I38" s="9">
        <f>H38</f>
        <v>0.08</v>
      </c>
      <c r="J38" s="9" t="s">
        <v>24</v>
      </c>
      <c r="K38" s="14"/>
      <c r="L38" s="13">
        <f>I38*K38</f>
        <v>0</v>
      </c>
    </row>
    <row r="39" spans="2:12" s="2" customFormat="1" ht="139.5" x14ac:dyDescent="0.35">
      <c r="B39" s="16">
        <v>7</v>
      </c>
      <c r="C39" s="17" t="s">
        <v>27</v>
      </c>
      <c r="D39" s="18"/>
      <c r="E39" s="18"/>
      <c r="F39" s="18"/>
      <c r="G39" s="18"/>
      <c r="H39" s="18"/>
      <c r="I39" s="18"/>
      <c r="J39" s="18"/>
      <c r="K39" s="18"/>
      <c r="L39" s="30"/>
    </row>
    <row r="40" spans="2:12" s="2" customFormat="1" ht="15.5" x14ac:dyDescent="0.35">
      <c r="B40" s="16"/>
      <c r="C40" s="19" t="s">
        <v>48</v>
      </c>
      <c r="D40" s="18">
        <v>1</v>
      </c>
      <c r="E40" s="18">
        <v>10.8</v>
      </c>
      <c r="F40" s="18"/>
      <c r="G40" s="18">
        <v>1.2</v>
      </c>
      <c r="H40" s="18">
        <f t="shared" ref="H40" si="7">PRODUCT(D40:G40)</f>
        <v>12.96</v>
      </c>
      <c r="I40" s="18">
        <f>H40</f>
        <v>12.96</v>
      </c>
      <c r="J40" s="18" t="s">
        <v>21</v>
      </c>
      <c r="K40" s="18"/>
      <c r="L40" s="30">
        <f>(I40*K40)</f>
        <v>0</v>
      </c>
    </row>
    <row r="41" spans="2:12" s="2" customFormat="1" ht="15.5" x14ac:dyDescent="0.35">
      <c r="B41" s="20"/>
      <c r="C41" s="21"/>
      <c r="D41" s="22"/>
      <c r="E41" s="22"/>
      <c r="F41" s="22"/>
      <c r="G41" s="22"/>
      <c r="H41" s="22"/>
      <c r="I41" s="57" t="s">
        <v>29</v>
      </c>
      <c r="J41" s="58"/>
      <c r="K41" s="59"/>
      <c r="L41" s="25">
        <f>SUM(L27:L40)</f>
        <v>0</v>
      </c>
    </row>
    <row r="42" spans="2:12" s="2" customFormat="1" ht="15.5" x14ac:dyDescent="0.3">
      <c r="I42" s="57" t="s">
        <v>25</v>
      </c>
      <c r="J42" s="58"/>
      <c r="K42" s="59"/>
      <c r="L42" s="15">
        <f>0.18*L41</f>
        <v>0</v>
      </c>
    </row>
    <row r="43" spans="2:12" s="2" customFormat="1" ht="15.5" x14ac:dyDescent="0.3">
      <c r="I43" s="61" t="s">
        <v>51</v>
      </c>
      <c r="J43" s="58"/>
      <c r="K43" s="59"/>
      <c r="L43" s="15">
        <f>0.05*L41</f>
        <v>0</v>
      </c>
    </row>
    <row r="44" spans="2:12" s="2" customFormat="1" ht="15.5" x14ac:dyDescent="0.3">
      <c r="I44" s="57" t="s">
        <v>26</v>
      </c>
      <c r="J44" s="58"/>
      <c r="K44" s="59"/>
      <c r="L44" s="26">
        <f>SUM(L41:L43)</f>
        <v>0</v>
      </c>
    </row>
    <row r="47" spans="2:12" ht="46" x14ac:dyDescent="0.35">
      <c r="B47" s="43" t="s">
        <v>43</v>
      </c>
      <c r="C47" s="29" t="s">
        <v>91</v>
      </c>
      <c r="D47" s="60" t="s">
        <v>70</v>
      </c>
      <c r="E47" s="60"/>
      <c r="F47" s="60"/>
      <c r="G47" s="60"/>
      <c r="H47" s="60"/>
      <c r="I47" s="60"/>
      <c r="J47" s="60"/>
      <c r="K47" s="60"/>
      <c r="L47" s="60"/>
    </row>
    <row r="48" spans="2:12" s="2" customFormat="1" ht="46.5" x14ac:dyDescent="0.3">
      <c r="B48" s="1" t="s">
        <v>1</v>
      </c>
      <c r="C48" s="1" t="s">
        <v>2</v>
      </c>
      <c r="D48" s="1" t="s">
        <v>3</v>
      </c>
      <c r="E48" s="1" t="s">
        <v>4</v>
      </c>
      <c r="F48" s="1" t="s">
        <v>5</v>
      </c>
      <c r="G48" s="1" t="s">
        <v>6</v>
      </c>
      <c r="H48" s="1" t="s">
        <v>7</v>
      </c>
      <c r="I48" s="1" t="s">
        <v>8</v>
      </c>
      <c r="J48" s="1" t="s">
        <v>9</v>
      </c>
      <c r="K48" s="1" t="s">
        <v>10</v>
      </c>
      <c r="L48" s="1" t="s">
        <v>11</v>
      </c>
    </row>
    <row r="49" spans="2:12" s="2" customFormat="1" ht="155" x14ac:dyDescent="0.35">
      <c r="B49" s="3">
        <v>1</v>
      </c>
      <c r="C49" s="4" t="s">
        <v>12</v>
      </c>
      <c r="D49" s="5"/>
      <c r="E49" s="5"/>
      <c r="F49" s="5"/>
      <c r="G49" s="5"/>
      <c r="H49" s="6"/>
      <c r="I49" s="6"/>
      <c r="J49" s="5"/>
      <c r="K49" s="7"/>
      <c r="L49" s="6"/>
    </row>
    <row r="50" spans="2:12" s="2" customFormat="1" ht="15.5" x14ac:dyDescent="0.35">
      <c r="B50" s="3"/>
      <c r="C50" s="8" t="s">
        <v>13</v>
      </c>
      <c r="D50" s="5">
        <v>1</v>
      </c>
      <c r="E50" s="5">
        <v>16.8</v>
      </c>
      <c r="F50" s="5">
        <v>0.45</v>
      </c>
      <c r="G50" s="5">
        <v>0.6</v>
      </c>
      <c r="H50" s="6">
        <f>PRODUCT(D50:G50)</f>
        <v>4.5360000000000005</v>
      </c>
      <c r="I50" s="6">
        <f>SUM(H50:H50)</f>
        <v>4.5360000000000005</v>
      </c>
      <c r="J50" s="5" t="s">
        <v>14</v>
      </c>
      <c r="K50" s="5"/>
      <c r="L50" s="6">
        <f>(I50*K50)</f>
        <v>0</v>
      </c>
    </row>
    <row r="51" spans="2:12" s="2" customFormat="1" ht="201.5" x14ac:dyDescent="0.35">
      <c r="B51" s="3">
        <v>2</v>
      </c>
      <c r="C51" s="4" t="s">
        <v>15</v>
      </c>
      <c r="D51" s="5"/>
      <c r="E51" s="5"/>
      <c r="F51" s="5"/>
      <c r="G51" s="5"/>
      <c r="H51" s="6"/>
      <c r="I51" s="6"/>
      <c r="J51" s="5"/>
      <c r="K51" s="5"/>
      <c r="L51" s="6"/>
    </row>
    <row r="52" spans="2:12" s="2" customFormat="1" ht="15.5" x14ac:dyDescent="0.35">
      <c r="B52" s="3"/>
      <c r="C52" s="8" t="s">
        <v>16</v>
      </c>
      <c r="D52" s="5">
        <v>1</v>
      </c>
      <c r="E52" s="5">
        <v>4.5</v>
      </c>
      <c r="F52" s="5">
        <v>3.6</v>
      </c>
      <c r="G52" s="5">
        <v>0.2</v>
      </c>
      <c r="H52" s="6">
        <f t="shared" ref="H52:H53" si="8">PRODUCT(D52:G52)</f>
        <v>3.24</v>
      </c>
      <c r="I52" s="6"/>
      <c r="J52" s="5"/>
      <c r="K52" s="5"/>
      <c r="L52" s="6"/>
    </row>
    <row r="53" spans="2:12" s="2" customFormat="1" ht="15.5" x14ac:dyDescent="0.35">
      <c r="B53" s="3"/>
      <c r="C53" s="8" t="s">
        <v>17</v>
      </c>
      <c r="D53" s="5">
        <v>2</v>
      </c>
      <c r="E53" s="5">
        <v>16.8</v>
      </c>
      <c r="F53" s="5">
        <v>0.45</v>
      </c>
      <c r="G53" s="5">
        <v>0.2</v>
      </c>
      <c r="H53" s="6">
        <f t="shared" si="8"/>
        <v>3.0240000000000005</v>
      </c>
      <c r="I53" s="6">
        <f>SUM(H52:H53)</f>
        <v>6.2640000000000011</v>
      </c>
      <c r="J53" s="5" t="s">
        <v>14</v>
      </c>
      <c r="K53" s="5"/>
      <c r="L53" s="6">
        <f>(I53*K53)</f>
        <v>0</v>
      </c>
    </row>
    <row r="54" spans="2:12" s="2" customFormat="1" ht="124" x14ac:dyDescent="0.35">
      <c r="B54" s="3">
        <v>3</v>
      </c>
      <c r="C54" s="4" t="s">
        <v>18</v>
      </c>
      <c r="D54" s="5"/>
      <c r="E54" s="5"/>
      <c r="F54" s="5"/>
      <c r="G54" s="5"/>
      <c r="H54" s="6"/>
      <c r="I54" s="6"/>
      <c r="J54" s="5"/>
      <c r="K54" s="5"/>
      <c r="L54" s="6"/>
    </row>
    <row r="55" spans="2:12" s="2" customFormat="1" ht="15.5" x14ac:dyDescent="0.35">
      <c r="B55" s="3"/>
      <c r="C55" s="8" t="s">
        <v>17</v>
      </c>
      <c r="D55" s="5">
        <v>1</v>
      </c>
      <c r="E55" s="5">
        <v>16.8</v>
      </c>
      <c r="F55" s="5">
        <v>0.4</v>
      </c>
      <c r="G55" s="5">
        <v>0.8</v>
      </c>
      <c r="H55" s="6">
        <f>PRODUCT(D55:G55)</f>
        <v>5.3760000000000012</v>
      </c>
      <c r="I55" s="6">
        <f t="shared" ref="I55" si="9">H55</f>
        <v>5.3760000000000012</v>
      </c>
      <c r="J55" s="5" t="s">
        <v>14</v>
      </c>
      <c r="K55" s="5"/>
      <c r="L55" s="6">
        <f>(I55*K55)</f>
        <v>0</v>
      </c>
    </row>
    <row r="56" spans="2:12" s="2" customFormat="1" ht="77.5" x14ac:dyDescent="0.35">
      <c r="B56" s="3">
        <v>4</v>
      </c>
      <c r="C56" s="4" t="s">
        <v>31</v>
      </c>
      <c r="D56" s="5"/>
      <c r="E56" s="5"/>
      <c r="F56" s="5"/>
      <c r="G56" s="5"/>
      <c r="H56" s="6"/>
      <c r="I56" s="6"/>
      <c r="J56" s="5"/>
      <c r="K56" s="5"/>
      <c r="L56" s="6"/>
    </row>
    <row r="57" spans="2:12" s="2" customFormat="1" ht="15.5" x14ac:dyDescent="0.35">
      <c r="B57" s="3"/>
      <c r="C57" s="8" t="s">
        <v>16</v>
      </c>
      <c r="D57" s="5">
        <v>1</v>
      </c>
      <c r="E57" s="5">
        <v>4.5</v>
      </c>
      <c r="F57" s="5">
        <v>3.6</v>
      </c>
      <c r="G57" s="5">
        <v>0.4</v>
      </c>
      <c r="H57" s="6">
        <f t="shared" ref="H57" si="10">PRODUCT(D57:G57)</f>
        <v>6.48</v>
      </c>
      <c r="I57" s="6">
        <f>SUM(H57:H57)</f>
        <v>6.48</v>
      </c>
      <c r="J57" s="5" t="s">
        <v>14</v>
      </c>
      <c r="K57" s="5"/>
      <c r="L57" s="6">
        <f t="shared" ref="L57" si="11">(I57*K57)</f>
        <v>0</v>
      </c>
    </row>
    <row r="58" spans="2:12" s="2" customFormat="1" ht="77.5" x14ac:dyDescent="0.35">
      <c r="B58" s="3">
        <v>5</v>
      </c>
      <c r="C58" s="4" t="s">
        <v>19</v>
      </c>
      <c r="D58" s="5"/>
      <c r="E58" s="5"/>
      <c r="F58" s="5"/>
      <c r="G58" s="5"/>
      <c r="H58" s="6"/>
      <c r="I58" s="5"/>
      <c r="J58" s="5"/>
      <c r="K58" s="5"/>
      <c r="L58" s="6"/>
    </row>
    <row r="59" spans="2:12" s="2" customFormat="1" ht="15.5" x14ac:dyDescent="0.35">
      <c r="B59" s="3"/>
      <c r="C59" s="8" t="s">
        <v>28</v>
      </c>
      <c r="D59" s="5">
        <v>1</v>
      </c>
      <c r="E59" s="5">
        <v>16.8</v>
      </c>
      <c r="F59" s="5">
        <v>0.23</v>
      </c>
      <c r="G59" s="5">
        <v>1.52</v>
      </c>
      <c r="H59" s="6">
        <f>PRODUCT(D59:G59)</f>
        <v>5.8732800000000003</v>
      </c>
      <c r="I59" s="5"/>
      <c r="J59" s="5"/>
      <c r="K59" s="5"/>
      <c r="L59" s="6"/>
    </row>
    <row r="60" spans="2:12" s="2" customFormat="1" ht="15.5" x14ac:dyDescent="0.35">
      <c r="B60" s="3"/>
      <c r="C60" s="8" t="s">
        <v>32</v>
      </c>
      <c r="D60" s="5"/>
      <c r="E60" s="5"/>
      <c r="F60" s="5"/>
      <c r="G60" s="5"/>
      <c r="H60" s="5"/>
      <c r="I60" s="5"/>
      <c r="J60" s="5"/>
      <c r="K60" s="5"/>
      <c r="L60" s="6"/>
    </row>
    <row r="61" spans="2:12" s="2" customFormat="1" ht="15.5" x14ac:dyDescent="0.35">
      <c r="B61" s="3"/>
      <c r="C61" s="8" t="s">
        <v>33</v>
      </c>
      <c r="D61" s="5">
        <v>1</v>
      </c>
      <c r="E61" s="5">
        <v>0.9</v>
      </c>
      <c r="F61" s="5">
        <v>0.23</v>
      </c>
      <c r="G61" s="5">
        <v>1.52</v>
      </c>
      <c r="H61" s="6">
        <f t="shared" ref="H61" si="12">PRODUCT(D61:G61)</f>
        <v>0.31464000000000003</v>
      </c>
      <c r="I61" s="5"/>
      <c r="J61" s="5"/>
      <c r="K61" s="5"/>
      <c r="L61" s="6"/>
    </row>
    <row r="62" spans="2:12" s="2" customFormat="1" ht="15.5" x14ac:dyDescent="0.35">
      <c r="B62" s="3"/>
      <c r="C62" s="8"/>
      <c r="D62" s="5"/>
      <c r="E62" s="5"/>
      <c r="F62" s="5"/>
      <c r="G62" s="5"/>
      <c r="H62" s="6">
        <f>SUM(H61:H61)</f>
        <v>0.31464000000000003</v>
      </c>
      <c r="I62" s="6">
        <f>H59-H62</f>
        <v>5.5586400000000005</v>
      </c>
      <c r="J62" s="5" t="s">
        <v>14</v>
      </c>
      <c r="K62" s="5"/>
      <c r="L62" s="6">
        <f>(I62*K62)</f>
        <v>0</v>
      </c>
    </row>
    <row r="63" spans="2:12" s="2" customFormat="1" ht="77.5" x14ac:dyDescent="0.35">
      <c r="B63" s="3">
        <v>6</v>
      </c>
      <c r="C63" s="4" t="s">
        <v>34</v>
      </c>
      <c r="D63" s="5"/>
      <c r="E63" s="5"/>
      <c r="F63" s="5"/>
      <c r="G63" s="5"/>
      <c r="H63" s="5"/>
      <c r="I63" s="5"/>
      <c r="J63" s="5"/>
      <c r="K63" s="5"/>
      <c r="L63" s="6"/>
    </row>
    <row r="64" spans="2:12" s="2" customFormat="1" ht="15.5" x14ac:dyDescent="0.35">
      <c r="B64" s="3"/>
      <c r="C64" s="8" t="s">
        <v>35</v>
      </c>
      <c r="D64" s="5"/>
      <c r="E64" s="5">
        <v>16.2</v>
      </c>
      <c r="F64" s="5"/>
      <c r="G64" s="5">
        <v>1.7</v>
      </c>
      <c r="H64" s="6">
        <f t="shared" ref="H64" si="13">PRODUCT(D64:G64)</f>
        <v>27.54</v>
      </c>
      <c r="I64" s="6">
        <f>H64</f>
        <v>27.54</v>
      </c>
      <c r="J64" s="5" t="s">
        <v>21</v>
      </c>
      <c r="K64" s="5"/>
      <c r="L64" s="6">
        <f>(I64*K64)</f>
        <v>0</v>
      </c>
    </row>
    <row r="65" spans="2:12" s="2" customFormat="1" ht="108.5" x14ac:dyDescent="0.35">
      <c r="B65" s="3">
        <v>7</v>
      </c>
      <c r="C65" s="4" t="s">
        <v>20</v>
      </c>
      <c r="D65" s="5"/>
      <c r="E65" s="5"/>
      <c r="F65" s="5"/>
      <c r="G65" s="5"/>
      <c r="H65" s="5"/>
      <c r="I65" s="5"/>
      <c r="J65" s="5"/>
      <c r="K65" s="5"/>
      <c r="L65" s="6"/>
    </row>
    <row r="66" spans="2:12" s="2" customFormat="1" ht="15.5" x14ac:dyDescent="0.35">
      <c r="B66" s="3"/>
      <c r="C66" s="8" t="s">
        <v>36</v>
      </c>
      <c r="D66" s="5">
        <v>1</v>
      </c>
      <c r="E66" s="5">
        <v>17.399999999999999</v>
      </c>
      <c r="F66" s="5"/>
      <c r="G66" s="5">
        <v>2.1</v>
      </c>
      <c r="H66" s="5">
        <f t="shared" ref="H66" si="14">(D66*E66*G66)</f>
        <v>36.54</v>
      </c>
      <c r="I66" s="5"/>
      <c r="J66" s="5"/>
      <c r="K66" s="5"/>
      <c r="L66" s="6"/>
    </row>
    <row r="67" spans="2:12" s="2" customFormat="1" ht="15.5" x14ac:dyDescent="0.35">
      <c r="B67" s="3"/>
      <c r="C67" s="8" t="s">
        <v>32</v>
      </c>
      <c r="D67" s="5"/>
      <c r="E67" s="5"/>
      <c r="F67" s="5"/>
      <c r="G67" s="5"/>
      <c r="H67" s="5"/>
      <c r="I67" s="5"/>
      <c r="J67" s="5"/>
      <c r="K67" s="5"/>
      <c r="L67" s="6"/>
    </row>
    <row r="68" spans="2:12" s="2" customFormat="1" ht="15.5" x14ac:dyDescent="0.35">
      <c r="B68" s="3"/>
      <c r="C68" s="8" t="s">
        <v>33</v>
      </c>
      <c r="D68" s="5">
        <v>1</v>
      </c>
      <c r="E68" s="5">
        <v>0.9</v>
      </c>
      <c r="F68" s="5"/>
      <c r="G68" s="5">
        <v>2.1</v>
      </c>
      <c r="H68" s="6">
        <f t="shared" ref="H68" si="15">PRODUCT(D68:G68)</f>
        <v>1.8900000000000001</v>
      </c>
      <c r="I68" s="5"/>
      <c r="J68" s="5"/>
      <c r="K68" s="5"/>
      <c r="L68" s="6"/>
    </row>
    <row r="69" spans="2:12" s="2" customFormat="1" ht="15.5" x14ac:dyDescent="0.35">
      <c r="B69" s="3"/>
      <c r="C69" s="8" t="s">
        <v>29</v>
      </c>
      <c r="D69" s="5"/>
      <c r="E69" s="5"/>
      <c r="F69" s="5"/>
      <c r="G69" s="5"/>
      <c r="H69" s="6">
        <f>SUM(H68:H68)</f>
        <v>1.8900000000000001</v>
      </c>
      <c r="I69" s="6">
        <f>H66-H69</f>
        <v>34.65</v>
      </c>
      <c r="J69" s="5" t="s">
        <v>21</v>
      </c>
      <c r="K69" s="5"/>
      <c r="L69" s="6">
        <f>(I69*K69)</f>
        <v>0</v>
      </c>
    </row>
    <row r="70" spans="2:12" s="2" customFormat="1" ht="108.5" x14ac:dyDescent="0.35">
      <c r="B70" s="3">
        <v>8</v>
      </c>
      <c r="C70" s="4" t="s">
        <v>42</v>
      </c>
      <c r="D70" s="5"/>
      <c r="E70" s="5"/>
      <c r="F70" s="5"/>
      <c r="G70" s="5"/>
      <c r="H70" s="5"/>
      <c r="I70" s="5"/>
      <c r="J70" s="5"/>
      <c r="K70" s="5"/>
      <c r="L70" s="6"/>
    </row>
    <row r="71" spans="2:12" s="2" customFormat="1" ht="15.5" x14ac:dyDescent="0.35">
      <c r="B71" s="3"/>
      <c r="C71" s="8" t="s">
        <v>16</v>
      </c>
      <c r="D71" s="5">
        <v>1</v>
      </c>
      <c r="E71" s="5">
        <v>4.5</v>
      </c>
      <c r="F71" s="5">
        <v>3.6</v>
      </c>
      <c r="G71" s="5"/>
      <c r="H71" s="6">
        <f t="shared" ref="H71:H72" si="16">PRODUCT(D71:G71)</f>
        <v>16.2</v>
      </c>
      <c r="I71" s="6">
        <f>SUM(H71:H71)</f>
        <v>16.2</v>
      </c>
      <c r="J71" s="5" t="s">
        <v>21</v>
      </c>
      <c r="K71" s="5"/>
      <c r="L71" s="6">
        <f>K71*I71</f>
        <v>0</v>
      </c>
    </row>
    <row r="72" spans="2:12" s="2" customFormat="1" ht="15.5" x14ac:dyDescent="0.35">
      <c r="B72" s="9">
        <v>9</v>
      </c>
      <c r="C72" s="23" t="s">
        <v>40</v>
      </c>
      <c r="D72" s="14">
        <v>1</v>
      </c>
      <c r="E72" s="14"/>
      <c r="F72" s="14"/>
      <c r="G72" s="14"/>
      <c r="H72" s="12">
        <f t="shared" si="16"/>
        <v>1</v>
      </c>
      <c r="I72" s="13">
        <f t="shared" ref="I72" si="17">H72</f>
        <v>1</v>
      </c>
      <c r="J72" s="9" t="s">
        <v>37</v>
      </c>
      <c r="K72" s="14"/>
      <c r="L72" s="12">
        <f t="shared" ref="L72" si="18">(I72*K72)</f>
        <v>0</v>
      </c>
    </row>
    <row r="73" spans="2:12" s="2" customFormat="1" ht="108.5" x14ac:dyDescent="0.35">
      <c r="B73" s="9">
        <v>10</v>
      </c>
      <c r="C73" s="10" t="s">
        <v>22</v>
      </c>
      <c r="D73" s="11"/>
      <c r="E73" s="11"/>
      <c r="F73" s="11"/>
      <c r="G73" s="11"/>
      <c r="H73" s="12"/>
      <c r="I73" s="13"/>
      <c r="J73" s="14"/>
      <c r="K73" s="14"/>
      <c r="L73" s="12"/>
    </row>
    <row r="74" spans="2:12" s="2" customFormat="1" ht="15.5" x14ac:dyDescent="0.3">
      <c r="B74" s="9"/>
      <c r="C74" s="24" t="s">
        <v>41</v>
      </c>
      <c r="D74" s="11">
        <v>1</v>
      </c>
      <c r="E74" s="11">
        <v>5.4</v>
      </c>
      <c r="F74" s="11">
        <v>4.5</v>
      </c>
      <c r="G74" s="11"/>
      <c r="H74" s="12">
        <f t="shared" ref="H74:H76" si="19">PRODUCT(D74:G74)</f>
        <v>24.3</v>
      </c>
      <c r="I74" s="13">
        <f>SUM(H74:H74)</f>
        <v>24.3</v>
      </c>
      <c r="J74" s="14" t="s">
        <v>21</v>
      </c>
      <c r="K74" s="14"/>
      <c r="L74" s="12">
        <f t="shared" ref="L74" si="20">(I74*K74)</f>
        <v>0</v>
      </c>
    </row>
    <row r="75" spans="2:12" s="2" customFormat="1" ht="170.5" x14ac:dyDescent="0.35">
      <c r="B75" s="9">
        <v>11</v>
      </c>
      <c r="C75" s="10" t="s">
        <v>23</v>
      </c>
      <c r="D75" s="11">
        <v>1</v>
      </c>
      <c r="E75" s="11"/>
      <c r="F75" s="11"/>
      <c r="G75" s="11"/>
      <c r="H75" s="9">
        <v>0.18</v>
      </c>
      <c r="I75" s="9">
        <f>H75</f>
        <v>0.18</v>
      </c>
      <c r="J75" s="9" t="s">
        <v>24</v>
      </c>
      <c r="K75" s="14"/>
      <c r="L75" s="13">
        <f>I75*K75</f>
        <v>0</v>
      </c>
    </row>
    <row r="76" spans="2:12" s="2" customFormat="1" ht="93" x14ac:dyDescent="0.35">
      <c r="B76" s="9">
        <v>12</v>
      </c>
      <c r="C76" s="10" t="s">
        <v>45</v>
      </c>
      <c r="D76" s="11">
        <v>1</v>
      </c>
      <c r="E76" s="11">
        <v>21.2</v>
      </c>
      <c r="F76" s="11"/>
      <c r="G76" s="11">
        <v>2.2999999999999998</v>
      </c>
      <c r="H76" s="12">
        <f t="shared" si="19"/>
        <v>48.76</v>
      </c>
      <c r="I76" s="13">
        <f>SUM(H76:H76)</f>
        <v>48.76</v>
      </c>
      <c r="J76" s="14" t="s">
        <v>21</v>
      </c>
      <c r="K76" s="14"/>
      <c r="L76" s="12">
        <f t="shared" ref="L76" si="21">(I76*K76)</f>
        <v>0</v>
      </c>
    </row>
    <row r="77" spans="2:12" s="2" customFormat="1" ht="139.5" x14ac:dyDescent="0.35">
      <c r="B77" s="16">
        <v>13</v>
      </c>
      <c r="C77" s="17" t="s">
        <v>27</v>
      </c>
      <c r="D77" s="18"/>
      <c r="E77" s="18"/>
      <c r="F77" s="18"/>
      <c r="G77" s="18"/>
      <c r="H77" s="18"/>
      <c r="I77" s="18"/>
      <c r="J77" s="18"/>
      <c r="K77" s="18"/>
      <c r="L77" s="30"/>
    </row>
    <row r="78" spans="2:12" s="2" customFormat="1" ht="15.5" x14ac:dyDescent="0.35">
      <c r="B78" s="16"/>
      <c r="C78" s="19" t="s">
        <v>38</v>
      </c>
      <c r="D78" s="18">
        <v>1</v>
      </c>
      <c r="E78" s="18">
        <v>17.399999999999999</v>
      </c>
      <c r="F78" s="18"/>
      <c r="G78" s="18">
        <v>3.2</v>
      </c>
      <c r="H78" s="18">
        <f>PRODUCT(D78:G78)</f>
        <v>55.68</v>
      </c>
      <c r="I78" s="18"/>
      <c r="J78" s="18"/>
      <c r="K78" s="18"/>
      <c r="L78" s="30"/>
    </row>
    <row r="79" spans="2:12" s="2" customFormat="1" ht="15.5" x14ac:dyDescent="0.35">
      <c r="B79" s="16"/>
      <c r="C79" s="19" t="s">
        <v>39</v>
      </c>
      <c r="D79" s="18">
        <v>1</v>
      </c>
      <c r="E79" s="18">
        <v>16.2</v>
      </c>
      <c r="F79" s="18"/>
      <c r="G79" s="18">
        <v>2</v>
      </c>
      <c r="H79" s="18">
        <f>PRODUCT(D79:G79)</f>
        <v>32.4</v>
      </c>
      <c r="I79" s="18">
        <f>SUM(H78:H79)</f>
        <v>88.08</v>
      </c>
      <c r="J79" s="18" t="s">
        <v>21</v>
      </c>
      <c r="K79" s="18"/>
      <c r="L79" s="30">
        <f>(I79*K79)</f>
        <v>0</v>
      </c>
    </row>
    <row r="80" spans="2:12" s="2" customFormat="1" ht="15.5" x14ac:dyDescent="0.35">
      <c r="B80" s="20"/>
      <c r="C80" s="21"/>
      <c r="D80" s="22"/>
      <c r="E80" s="22"/>
      <c r="F80" s="22"/>
      <c r="G80" s="22"/>
      <c r="H80" s="22"/>
      <c r="I80" s="57" t="s">
        <v>29</v>
      </c>
      <c r="J80" s="58"/>
      <c r="K80" s="59"/>
      <c r="L80" s="25">
        <f>SUM(L49:L79)</f>
        <v>0</v>
      </c>
    </row>
    <row r="81" spans="2:15" s="2" customFormat="1" ht="15.5" x14ac:dyDescent="0.3">
      <c r="I81" s="57" t="s">
        <v>25</v>
      </c>
      <c r="J81" s="58"/>
      <c r="K81" s="59"/>
      <c r="L81" s="15">
        <f>0.18*L80</f>
        <v>0</v>
      </c>
    </row>
    <row r="82" spans="2:15" s="2" customFormat="1" ht="15.5" x14ac:dyDescent="0.3">
      <c r="I82" s="61" t="s">
        <v>51</v>
      </c>
      <c r="J82" s="58"/>
      <c r="K82" s="59"/>
      <c r="L82" s="15">
        <f>0.05*L80</f>
        <v>0</v>
      </c>
    </row>
    <row r="83" spans="2:15" s="2" customFormat="1" ht="15.5" x14ac:dyDescent="0.3">
      <c r="I83" s="57" t="s">
        <v>26</v>
      </c>
      <c r="J83" s="58"/>
      <c r="K83" s="59"/>
      <c r="L83" s="26">
        <f>SUM(L80:L82)</f>
        <v>0</v>
      </c>
      <c r="N83" s="40"/>
      <c r="O83" s="40"/>
    </row>
    <row r="86" spans="2:15" ht="23.5" x14ac:dyDescent="0.55000000000000004">
      <c r="B86" s="42" t="s">
        <v>44</v>
      </c>
      <c r="C86" s="29" t="s">
        <v>93</v>
      </c>
      <c r="D86" s="60" t="s">
        <v>50</v>
      </c>
      <c r="E86" s="60"/>
      <c r="F86" s="60"/>
      <c r="G86" s="60"/>
      <c r="H86" s="60"/>
      <c r="I86" s="60"/>
      <c r="J86" s="60"/>
      <c r="K86" s="60"/>
      <c r="L86" s="60"/>
    </row>
    <row r="87" spans="2:15" ht="46.5" x14ac:dyDescent="0.35">
      <c r="B87" s="1" t="s">
        <v>1</v>
      </c>
      <c r="C87" s="1" t="s">
        <v>2</v>
      </c>
      <c r="D87" s="1" t="s">
        <v>3</v>
      </c>
      <c r="E87" s="1" t="s">
        <v>4</v>
      </c>
      <c r="F87" s="1" t="s">
        <v>5</v>
      </c>
      <c r="G87" s="1" t="s">
        <v>6</v>
      </c>
      <c r="H87" s="1" t="s">
        <v>7</v>
      </c>
      <c r="I87" s="1" t="s">
        <v>8</v>
      </c>
      <c r="J87" s="1" t="s">
        <v>9</v>
      </c>
      <c r="K87" s="1" t="s">
        <v>10</v>
      </c>
      <c r="L87" s="1" t="s">
        <v>11</v>
      </c>
    </row>
    <row r="88" spans="2:15" ht="155" x14ac:dyDescent="0.35">
      <c r="B88" s="3">
        <v>1</v>
      </c>
      <c r="C88" s="4" t="s">
        <v>12</v>
      </c>
      <c r="D88" s="5"/>
      <c r="E88" s="5"/>
      <c r="F88" s="5"/>
      <c r="G88" s="5"/>
      <c r="H88" s="6"/>
      <c r="I88" s="6"/>
      <c r="J88" s="5"/>
      <c r="K88" s="7"/>
      <c r="L88" s="6"/>
    </row>
    <row r="89" spans="2:15" ht="15.5" x14ac:dyDescent="0.35">
      <c r="B89" s="3"/>
      <c r="C89" s="8" t="s">
        <v>13</v>
      </c>
      <c r="D89" s="5">
        <v>1</v>
      </c>
      <c r="E89" s="5">
        <v>30.6</v>
      </c>
      <c r="F89" s="5">
        <v>0.45</v>
      </c>
      <c r="G89" s="5">
        <v>0.6</v>
      </c>
      <c r="H89" s="6">
        <f>PRODUCT(D89:G89)</f>
        <v>8.2620000000000005</v>
      </c>
      <c r="I89" s="6">
        <f>SUM(H89:H89)</f>
        <v>8.2620000000000005</v>
      </c>
      <c r="J89" s="5" t="s">
        <v>14</v>
      </c>
      <c r="K89" s="5"/>
      <c r="L89" s="6">
        <f>(I89*K89)</f>
        <v>0</v>
      </c>
    </row>
    <row r="90" spans="2:15" ht="201.5" x14ac:dyDescent="0.35">
      <c r="B90" s="3">
        <v>2</v>
      </c>
      <c r="C90" s="4" t="s">
        <v>15</v>
      </c>
      <c r="D90" s="5"/>
      <c r="E90" s="5"/>
      <c r="F90" s="5"/>
      <c r="G90" s="5"/>
      <c r="H90" s="6"/>
      <c r="I90" s="6"/>
      <c r="J90" s="5"/>
      <c r="K90" s="5"/>
      <c r="L90" s="6"/>
    </row>
    <row r="91" spans="2:15" ht="15.5" x14ac:dyDescent="0.35">
      <c r="B91" s="3"/>
      <c r="C91" s="8" t="s">
        <v>16</v>
      </c>
      <c r="D91" s="5">
        <v>1</v>
      </c>
      <c r="E91" s="5">
        <v>9</v>
      </c>
      <c r="F91" s="5">
        <v>6</v>
      </c>
      <c r="G91" s="5">
        <v>0.2</v>
      </c>
      <c r="H91" s="6">
        <f t="shared" ref="H91:H92" si="22">PRODUCT(D91:G91)</f>
        <v>10.8</v>
      </c>
      <c r="I91" s="6"/>
      <c r="J91" s="5"/>
      <c r="K91" s="5"/>
      <c r="L91" s="6"/>
    </row>
    <row r="92" spans="2:15" ht="15.5" x14ac:dyDescent="0.35">
      <c r="B92" s="3"/>
      <c r="C92" s="8" t="s">
        <v>17</v>
      </c>
      <c r="D92" s="5">
        <v>2</v>
      </c>
      <c r="E92" s="5">
        <v>30.6</v>
      </c>
      <c r="F92" s="5">
        <v>0.45</v>
      </c>
      <c r="G92" s="5">
        <v>0.2</v>
      </c>
      <c r="H92" s="6">
        <f t="shared" si="22"/>
        <v>5.5080000000000009</v>
      </c>
      <c r="I92" s="6">
        <f>SUM(H91:H92)</f>
        <v>16.308</v>
      </c>
      <c r="J92" s="5" t="s">
        <v>14</v>
      </c>
      <c r="K92" s="5"/>
      <c r="L92" s="6">
        <f>(I92*K92)</f>
        <v>0</v>
      </c>
    </row>
    <row r="93" spans="2:15" ht="124" x14ac:dyDescent="0.35">
      <c r="B93" s="3">
        <v>3</v>
      </c>
      <c r="C93" s="4" t="s">
        <v>18</v>
      </c>
      <c r="D93" s="5"/>
      <c r="E93" s="5"/>
      <c r="F93" s="5"/>
      <c r="G93" s="5"/>
      <c r="H93" s="6"/>
      <c r="I93" s="6"/>
      <c r="J93" s="5"/>
      <c r="K93" s="5"/>
      <c r="L93" s="6"/>
    </row>
    <row r="94" spans="2:15" ht="15.5" x14ac:dyDescent="0.35">
      <c r="B94" s="3"/>
      <c r="C94" s="8" t="s">
        <v>17</v>
      </c>
      <c r="D94" s="5">
        <v>1</v>
      </c>
      <c r="E94" s="5">
        <v>30.6</v>
      </c>
      <c r="F94" s="5">
        <v>0.4</v>
      </c>
      <c r="G94" s="5">
        <v>0.8</v>
      </c>
      <c r="H94" s="6">
        <f>PRODUCT(D94:G94)</f>
        <v>9.7920000000000016</v>
      </c>
      <c r="I94" s="6">
        <f t="shared" ref="I94" si="23">H94</f>
        <v>9.7920000000000016</v>
      </c>
      <c r="J94" s="5" t="s">
        <v>14</v>
      </c>
      <c r="K94" s="5"/>
      <c r="L94" s="6">
        <f>(I94*K94)</f>
        <v>0</v>
      </c>
    </row>
    <row r="95" spans="2:15" ht="77.5" x14ac:dyDescent="0.35">
      <c r="B95" s="3">
        <v>4</v>
      </c>
      <c r="C95" s="4" t="s">
        <v>31</v>
      </c>
      <c r="D95" s="5"/>
      <c r="E95" s="5"/>
      <c r="F95" s="5"/>
      <c r="G95" s="5"/>
      <c r="H95" s="6"/>
      <c r="I95" s="6"/>
      <c r="J95" s="5"/>
      <c r="K95" s="5"/>
      <c r="L95" s="6"/>
    </row>
    <row r="96" spans="2:15" ht="15.5" x14ac:dyDescent="0.35">
      <c r="B96" s="3"/>
      <c r="C96" s="8" t="s">
        <v>16</v>
      </c>
      <c r="D96" s="5">
        <v>1</v>
      </c>
      <c r="E96" s="5">
        <v>9</v>
      </c>
      <c r="F96" s="5">
        <v>6</v>
      </c>
      <c r="G96" s="5">
        <v>0.4</v>
      </c>
      <c r="H96" s="6">
        <f t="shared" ref="H96" si="24">PRODUCT(D96:G96)</f>
        <v>21.6</v>
      </c>
      <c r="I96" s="6">
        <f>SUM(H96:H96)</f>
        <v>21.6</v>
      </c>
      <c r="J96" s="5" t="s">
        <v>14</v>
      </c>
      <c r="K96" s="5"/>
      <c r="L96" s="6">
        <f t="shared" ref="L96" si="25">(I96*K96)</f>
        <v>0</v>
      </c>
    </row>
    <row r="97" spans="2:12" ht="77.5" x14ac:dyDescent="0.35">
      <c r="B97" s="3">
        <v>5</v>
      </c>
      <c r="C97" s="4" t="s">
        <v>19</v>
      </c>
      <c r="D97" s="5"/>
      <c r="E97" s="5"/>
      <c r="F97" s="5"/>
      <c r="G97" s="5"/>
      <c r="H97" s="6"/>
      <c r="I97" s="5"/>
      <c r="J97" s="5"/>
      <c r="K97" s="5"/>
      <c r="L97" s="6"/>
    </row>
    <row r="98" spans="2:12" ht="15.5" x14ac:dyDescent="0.35">
      <c r="B98" s="3"/>
      <c r="C98" s="8" t="s">
        <v>28</v>
      </c>
      <c r="D98" s="5">
        <v>1</v>
      </c>
      <c r="E98" s="5">
        <v>30.6</v>
      </c>
      <c r="F98" s="5">
        <v>0.23</v>
      </c>
      <c r="G98" s="5">
        <v>1.52</v>
      </c>
      <c r="H98" s="6">
        <f>PRODUCT(D98:G98)</f>
        <v>10.697760000000001</v>
      </c>
      <c r="I98" s="5"/>
      <c r="J98" s="5"/>
      <c r="K98" s="5"/>
      <c r="L98" s="6"/>
    </row>
    <row r="99" spans="2:12" ht="15.5" x14ac:dyDescent="0.35">
      <c r="B99" s="3"/>
      <c r="C99" s="8" t="s">
        <v>32</v>
      </c>
      <c r="D99" s="5"/>
      <c r="E99" s="5"/>
      <c r="F99" s="5"/>
      <c r="G99" s="5"/>
      <c r="H99" s="5"/>
      <c r="I99" s="5"/>
      <c r="J99" s="5"/>
      <c r="K99" s="5"/>
      <c r="L99" s="6"/>
    </row>
    <row r="100" spans="2:12" ht="15.5" x14ac:dyDescent="0.35">
      <c r="B100" s="3"/>
      <c r="C100" s="8" t="s">
        <v>33</v>
      </c>
      <c r="D100" s="5">
        <v>1</v>
      </c>
      <c r="E100" s="5">
        <v>1.52</v>
      </c>
      <c r="F100" s="5">
        <v>0.23</v>
      </c>
      <c r="G100" s="5">
        <v>1.52</v>
      </c>
      <c r="H100" s="6">
        <f t="shared" ref="H100" si="26">PRODUCT(D100:G100)</f>
        <v>0.53139200000000009</v>
      </c>
      <c r="I100" s="5"/>
      <c r="J100" s="5"/>
      <c r="K100" s="5"/>
      <c r="L100" s="6"/>
    </row>
    <row r="101" spans="2:12" ht="15.5" x14ac:dyDescent="0.35">
      <c r="B101" s="3"/>
      <c r="C101" s="8"/>
      <c r="D101" s="5"/>
      <c r="E101" s="5"/>
      <c r="F101" s="5"/>
      <c r="G101" s="5"/>
      <c r="H101" s="6">
        <f>SUM(H100:H100)</f>
        <v>0.53139200000000009</v>
      </c>
      <c r="I101" s="6">
        <f>H98-H101</f>
        <v>10.166368</v>
      </c>
      <c r="J101" s="5" t="s">
        <v>14</v>
      </c>
      <c r="K101" s="5"/>
      <c r="L101" s="6">
        <f>(I101*K101)</f>
        <v>0</v>
      </c>
    </row>
    <row r="102" spans="2:12" ht="77.5" x14ac:dyDescent="0.35">
      <c r="B102" s="3">
        <v>6</v>
      </c>
      <c r="C102" s="4" t="s">
        <v>34</v>
      </c>
      <c r="D102" s="5"/>
      <c r="E102" s="5"/>
      <c r="F102" s="5"/>
      <c r="G102" s="5"/>
      <c r="H102" s="5"/>
      <c r="I102" s="5"/>
      <c r="J102" s="5"/>
      <c r="K102" s="5"/>
      <c r="L102" s="6"/>
    </row>
    <row r="103" spans="2:12" ht="15.5" x14ac:dyDescent="0.35">
      <c r="B103" s="3"/>
      <c r="C103" s="8" t="s">
        <v>35</v>
      </c>
      <c r="D103" s="5"/>
      <c r="E103" s="5">
        <v>30</v>
      </c>
      <c r="F103" s="5"/>
      <c r="G103" s="5">
        <v>1.7</v>
      </c>
      <c r="H103" s="6">
        <f t="shared" ref="H103" si="27">PRODUCT(D103:G103)</f>
        <v>51</v>
      </c>
      <c r="I103" s="6">
        <f>H103</f>
        <v>51</v>
      </c>
      <c r="J103" s="5" t="s">
        <v>21</v>
      </c>
      <c r="K103" s="5"/>
      <c r="L103" s="6">
        <f>(I103*K103)</f>
        <v>0</v>
      </c>
    </row>
    <row r="104" spans="2:12" ht="108.5" x14ac:dyDescent="0.35">
      <c r="B104" s="3">
        <v>7</v>
      </c>
      <c r="C104" s="4" t="s">
        <v>20</v>
      </c>
      <c r="D104" s="5"/>
      <c r="E104" s="5"/>
      <c r="F104" s="5"/>
      <c r="G104" s="5"/>
      <c r="H104" s="5"/>
      <c r="I104" s="5"/>
      <c r="J104" s="5"/>
      <c r="K104" s="5"/>
      <c r="L104" s="6"/>
    </row>
    <row r="105" spans="2:12" ht="15.5" x14ac:dyDescent="0.35">
      <c r="B105" s="3"/>
      <c r="C105" s="8" t="s">
        <v>36</v>
      </c>
      <c r="D105" s="5">
        <v>1</v>
      </c>
      <c r="E105" s="5">
        <v>31.2</v>
      </c>
      <c r="F105" s="5"/>
      <c r="G105" s="5">
        <v>2.1</v>
      </c>
      <c r="H105" s="5">
        <f t="shared" ref="H105" si="28">(D105*E105*G105)</f>
        <v>65.52</v>
      </c>
      <c r="I105" s="5"/>
      <c r="J105" s="5"/>
      <c r="K105" s="5"/>
      <c r="L105" s="6"/>
    </row>
    <row r="106" spans="2:12" ht="15.5" x14ac:dyDescent="0.35">
      <c r="B106" s="3"/>
      <c r="C106" s="8" t="s">
        <v>32</v>
      </c>
      <c r="D106" s="5"/>
      <c r="E106" s="5"/>
      <c r="F106" s="5"/>
      <c r="G106" s="5"/>
      <c r="H106" s="5"/>
      <c r="I106" s="5"/>
      <c r="J106" s="5"/>
      <c r="K106" s="5"/>
      <c r="L106" s="6"/>
    </row>
    <row r="107" spans="2:12" ht="15.5" x14ac:dyDescent="0.35">
      <c r="B107" s="3"/>
      <c r="C107" s="8" t="s">
        <v>33</v>
      </c>
      <c r="D107" s="5">
        <v>1</v>
      </c>
      <c r="E107" s="5">
        <v>1.52</v>
      </c>
      <c r="F107" s="5"/>
      <c r="G107" s="5">
        <v>2.1</v>
      </c>
      <c r="H107" s="6">
        <f t="shared" ref="H107" si="29">PRODUCT(D107:G107)</f>
        <v>3.1920000000000002</v>
      </c>
      <c r="I107" s="5"/>
      <c r="J107" s="5"/>
      <c r="K107" s="5"/>
      <c r="L107" s="6"/>
    </row>
    <row r="108" spans="2:12" ht="15.5" x14ac:dyDescent="0.35">
      <c r="B108" s="3"/>
      <c r="C108" s="8" t="s">
        <v>29</v>
      </c>
      <c r="D108" s="5"/>
      <c r="E108" s="5"/>
      <c r="F108" s="5"/>
      <c r="G108" s="5"/>
      <c r="H108" s="6">
        <f>SUM(H107:H107)</f>
        <v>3.1920000000000002</v>
      </c>
      <c r="I108" s="6">
        <f>H105-H108</f>
        <v>62.327999999999996</v>
      </c>
      <c r="J108" s="5" t="s">
        <v>21</v>
      </c>
      <c r="K108" s="5"/>
      <c r="L108" s="6">
        <f>(I108*K108)</f>
        <v>0</v>
      </c>
    </row>
    <row r="109" spans="2:12" ht="108.5" x14ac:dyDescent="0.35">
      <c r="B109" s="3">
        <v>8</v>
      </c>
      <c r="C109" s="4" t="s">
        <v>42</v>
      </c>
      <c r="D109" s="5"/>
      <c r="E109" s="5"/>
      <c r="F109" s="5"/>
      <c r="G109" s="5"/>
      <c r="H109" s="5"/>
      <c r="I109" s="5"/>
      <c r="J109" s="5"/>
      <c r="K109" s="5"/>
      <c r="L109" s="6"/>
    </row>
    <row r="110" spans="2:12" ht="15.5" x14ac:dyDescent="0.35">
      <c r="B110" s="3"/>
      <c r="C110" s="8" t="s">
        <v>16</v>
      </c>
      <c r="D110" s="5">
        <v>1</v>
      </c>
      <c r="E110" s="5">
        <v>9</v>
      </c>
      <c r="F110" s="5">
        <v>6</v>
      </c>
      <c r="G110" s="5"/>
      <c r="H110" s="6">
        <f t="shared" ref="H110:H111" si="30">PRODUCT(D110:G110)</f>
        <v>54</v>
      </c>
      <c r="I110" s="6">
        <f>SUM(H110:H110)</f>
        <v>54</v>
      </c>
      <c r="J110" s="5" t="s">
        <v>21</v>
      </c>
      <c r="K110" s="5"/>
      <c r="L110" s="6">
        <f>K110*I110</f>
        <v>0</v>
      </c>
    </row>
    <row r="111" spans="2:12" ht="15.5" x14ac:dyDescent="0.35">
      <c r="B111" s="9">
        <v>9</v>
      </c>
      <c r="C111" s="23" t="s">
        <v>40</v>
      </c>
      <c r="D111" s="14">
        <v>1</v>
      </c>
      <c r="E111" s="14"/>
      <c r="F111" s="14"/>
      <c r="G111" s="14"/>
      <c r="H111" s="12">
        <f t="shared" si="30"/>
        <v>1</v>
      </c>
      <c r="I111" s="13">
        <f t="shared" ref="I111" si="31">H111</f>
        <v>1</v>
      </c>
      <c r="J111" s="9" t="s">
        <v>37</v>
      </c>
      <c r="K111" s="14"/>
      <c r="L111" s="12">
        <f t="shared" ref="L111" si="32">(I111*K111)</f>
        <v>0</v>
      </c>
    </row>
    <row r="112" spans="2:12" ht="108.5" x14ac:dyDescent="0.35">
      <c r="B112" s="9">
        <v>10</v>
      </c>
      <c r="C112" s="10" t="s">
        <v>22</v>
      </c>
      <c r="D112" s="11"/>
      <c r="E112" s="11"/>
      <c r="F112" s="11"/>
      <c r="G112" s="11"/>
      <c r="H112" s="12"/>
      <c r="I112" s="13"/>
      <c r="J112" s="14"/>
      <c r="K112" s="14"/>
      <c r="L112" s="12"/>
    </row>
    <row r="113" spans="2:15" ht="15.5" x14ac:dyDescent="0.35">
      <c r="B113" s="9"/>
      <c r="C113" s="24" t="s">
        <v>41</v>
      </c>
      <c r="D113" s="11">
        <v>1</v>
      </c>
      <c r="E113" s="11">
        <v>9.9</v>
      </c>
      <c r="F113" s="11">
        <v>6.9</v>
      </c>
      <c r="G113" s="11"/>
      <c r="H113" s="12">
        <f t="shared" ref="H113" si="33">PRODUCT(D113:G113)</f>
        <v>68.31</v>
      </c>
      <c r="I113" s="13">
        <f>SUM(H113:H113)</f>
        <v>68.31</v>
      </c>
      <c r="J113" s="14" t="s">
        <v>21</v>
      </c>
      <c r="K113" s="14"/>
      <c r="L113" s="12">
        <f t="shared" ref="L113" si="34">(I113*K113)</f>
        <v>0</v>
      </c>
    </row>
    <row r="114" spans="2:15" ht="170.5" x14ac:dyDescent="0.35">
      <c r="B114" s="9">
        <v>11</v>
      </c>
      <c r="C114" s="10" t="s">
        <v>23</v>
      </c>
      <c r="D114" s="11">
        <v>1</v>
      </c>
      <c r="E114" s="11"/>
      <c r="F114" s="11"/>
      <c r="G114" s="11"/>
      <c r="H114" s="9">
        <v>0.55000000000000004</v>
      </c>
      <c r="I114" s="9">
        <f>H114</f>
        <v>0.55000000000000004</v>
      </c>
      <c r="J114" s="9" t="s">
        <v>24</v>
      </c>
      <c r="K114" s="14"/>
      <c r="L114" s="13">
        <f>I114*K114</f>
        <v>0</v>
      </c>
    </row>
    <row r="115" spans="2:15" ht="93" x14ac:dyDescent="0.35">
      <c r="B115" s="9">
        <v>12</v>
      </c>
      <c r="C115" s="10" t="s">
        <v>45</v>
      </c>
      <c r="D115" s="11">
        <v>1</v>
      </c>
      <c r="E115" s="11">
        <v>31.2</v>
      </c>
      <c r="F115" s="11"/>
      <c r="G115" s="11">
        <v>2.2999999999999998</v>
      </c>
      <c r="H115" s="12">
        <f t="shared" ref="H115" si="35">PRODUCT(D115:G115)</f>
        <v>71.759999999999991</v>
      </c>
      <c r="I115" s="13">
        <f>SUM(H115:H115)</f>
        <v>71.759999999999991</v>
      </c>
      <c r="J115" s="14" t="s">
        <v>21</v>
      </c>
      <c r="K115" s="14"/>
      <c r="L115" s="12">
        <f t="shared" ref="L115" si="36">(I115*K115)</f>
        <v>0</v>
      </c>
    </row>
    <row r="116" spans="2:15" ht="139.5" x14ac:dyDescent="0.35">
      <c r="B116" s="16">
        <v>13</v>
      </c>
      <c r="C116" s="17" t="s">
        <v>27</v>
      </c>
      <c r="D116" s="18"/>
      <c r="E116" s="18"/>
      <c r="F116" s="18"/>
      <c r="G116" s="18"/>
      <c r="H116" s="18"/>
      <c r="I116" s="18"/>
      <c r="J116" s="18"/>
      <c r="K116" s="18"/>
      <c r="L116" s="30"/>
    </row>
    <row r="117" spans="2:15" ht="15.5" x14ac:dyDescent="0.35">
      <c r="B117" s="16"/>
      <c r="C117" s="19" t="s">
        <v>38</v>
      </c>
      <c r="D117" s="18">
        <v>1</v>
      </c>
      <c r="E117" s="18">
        <v>31.2</v>
      </c>
      <c r="F117" s="18"/>
      <c r="G117" s="18">
        <v>3.2</v>
      </c>
      <c r="H117" s="18">
        <f>PRODUCT(D117:G117)</f>
        <v>99.84</v>
      </c>
      <c r="I117" s="18"/>
      <c r="J117" s="18"/>
      <c r="K117" s="18"/>
      <c r="L117" s="30"/>
    </row>
    <row r="118" spans="2:15" ht="15.5" x14ac:dyDescent="0.35">
      <c r="B118" s="16"/>
      <c r="C118" s="19" t="s">
        <v>39</v>
      </c>
      <c r="D118" s="18">
        <v>1</v>
      </c>
      <c r="E118" s="18">
        <v>30</v>
      </c>
      <c r="F118" s="18"/>
      <c r="G118" s="18">
        <v>2</v>
      </c>
      <c r="H118" s="18">
        <f>PRODUCT(D118:G118)</f>
        <v>60</v>
      </c>
      <c r="I118" s="18">
        <f>SUM(H117:H118)</f>
        <v>159.84</v>
      </c>
      <c r="J118" s="18" t="s">
        <v>21</v>
      </c>
      <c r="K118" s="18"/>
      <c r="L118" s="30">
        <f>(I118*K118)</f>
        <v>0</v>
      </c>
    </row>
    <row r="119" spans="2:15" ht="15.5" x14ac:dyDescent="0.35">
      <c r="B119" s="20"/>
      <c r="C119" s="21"/>
      <c r="D119" s="22"/>
      <c r="E119" s="22"/>
      <c r="F119" s="22"/>
      <c r="G119" s="22"/>
      <c r="H119" s="22"/>
      <c r="I119" s="57" t="s">
        <v>29</v>
      </c>
      <c r="J119" s="58"/>
      <c r="K119" s="59"/>
      <c r="L119" s="25">
        <f>SUM(L88:L118)</f>
        <v>0</v>
      </c>
    </row>
    <row r="120" spans="2:15" ht="15.5" x14ac:dyDescent="0.35">
      <c r="B120" s="2"/>
      <c r="C120" s="2"/>
      <c r="D120" s="2"/>
      <c r="E120" s="2"/>
      <c r="F120" s="2"/>
      <c r="G120" s="2"/>
      <c r="H120" s="2"/>
      <c r="I120" s="57" t="s">
        <v>25</v>
      </c>
      <c r="J120" s="58"/>
      <c r="K120" s="59"/>
      <c r="L120" s="15">
        <f>0.18*L119</f>
        <v>0</v>
      </c>
    </row>
    <row r="121" spans="2:15" ht="15.5" x14ac:dyDescent="0.35">
      <c r="B121" s="2"/>
      <c r="C121" s="2"/>
      <c r="D121" s="2"/>
      <c r="E121" s="2"/>
      <c r="F121" s="2"/>
      <c r="G121" s="2"/>
      <c r="H121" s="2"/>
      <c r="I121" s="61" t="s">
        <v>51</v>
      </c>
      <c r="J121" s="58"/>
      <c r="K121" s="59"/>
      <c r="L121" s="15">
        <f>0.05*L119</f>
        <v>0</v>
      </c>
    </row>
    <row r="122" spans="2:15" ht="15.5" x14ac:dyDescent="0.35">
      <c r="B122" s="2"/>
      <c r="C122" s="2"/>
      <c r="D122" s="2"/>
      <c r="E122" s="2"/>
      <c r="F122" s="2"/>
      <c r="G122" s="2"/>
      <c r="H122" s="2"/>
      <c r="I122" s="57" t="s">
        <v>26</v>
      </c>
      <c r="J122" s="58"/>
      <c r="K122" s="59"/>
      <c r="L122" s="26">
        <f>SUM(L119:L121)</f>
        <v>0</v>
      </c>
      <c r="O122" s="27"/>
    </row>
    <row r="126" spans="2:15" ht="60" customHeight="1" x14ac:dyDescent="0.35">
      <c r="B126" s="41" t="s">
        <v>49</v>
      </c>
      <c r="C126" s="29" t="s">
        <v>92</v>
      </c>
      <c r="D126" s="60" t="s">
        <v>76</v>
      </c>
      <c r="E126" s="60"/>
      <c r="F126" s="60"/>
      <c r="G126" s="60"/>
      <c r="H126" s="60"/>
      <c r="I126" s="60"/>
      <c r="J126" s="60"/>
      <c r="K126" s="60"/>
      <c r="L126" s="60"/>
    </row>
    <row r="127" spans="2:15" ht="46.5" x14ac:dyDescent="0.35">
      <c r="B127" s="1" t="s">
        <v>1</v>
      </c>
      <c r="C127" s="1" t="s">
        <v>2</v>
      </c>
      <c r="D127" s="1" t="s">
        <v>3</v>
      </c>
      <c r="E127" s="1" t="s">
        <v>4</v>
      </c>
      <c r="F127" s="1" t="s">
        <v>5</v>
      </c>
      <c r="G127" s="1" t="s">
        <v>6</v>
      </c>
      <c r="H127" s="1" t="s">
        <v>7</v>
      </c>
      <c r="I127" s="1" t="s">
        <v>8</v>
      </c>
      <c r="J127" s="1" t="s">
        <v>9</v>
      </c>
      <c r="K127" s="1" t="s">
        <v>10</v>
      </c>
      <c r="L127" s="1" t="s">
        <v>11</v>
      </c>
    </row>
    <row r="128" spans="2:15" ht="279" x14ac:dyDescent="0.35">
      <c r="B128" s="3">
        <v>1</v>
      </c>
      <c r="C128" s="4" t="s">
        <v>52</v>
      </c>
      <c r="D128" s="5"/>
      <c r="E128" s="5"/>
      <c r="F128" s="5"/>
      <c r="G128" s="5"/>
      <c r="H128" s="6"/>
      <c r="I128" s="6"/>
      <c r="J128" s="5"/>
      <c r="K128" s="7"/>
      <c r="L128" s="5"/>
    </row>
    <row r="129" spans="2:12" ht="15.5" x14ac:dyDescent="0.35">
      <c r="B129" s="3"/>
      <c r="C129" s="8" t="s">
        <v>13</v>
      </c>
      <c r="D129" s="5">
        <v>10</v>
      </c>
      <c r="E129" s="5"/>
      <c r="F129" s="5"/>
      <c r="G129" s="5">
        <v>2.4</v>
      </c>
      <c r="H129" s="6">
        <f>PRODUCT(D129:G129)</f>
        <v>24</v>
      </c>
      <c r="I129" s="6">
        <f>SUM(H129:H129)</f>
        <v>24</v>
      </c>
      <c r="J129" s="5" t="s">
        <v>14</v>
      </c>
      <c r="K129" s="5"/>
      <c r="L129" s="5">
        <f>(I129*K129)</f>
        <v>0</v>
      </c>
    </row>
    <row r="130" spans="2:12" ht="232.5" x14ac:dyDescent="0.35">
      <c r="B130" s="3">
        <v>2</v>
      </c>
      <c r="C130" s="36" t="s">
        <v>54</v>
      </c>
      <c r="D130" s="5"/>
      <c r="E130" s="5"/>
      <c r="F130" s="5"/>
      <c r="G130" s="5"/>
      <c r="H130" s="6"/>
      <c r="I130" s="6"/>
      <c r="J130" s="5"/>
      <c r="K130" s="5"/>
      <c r="L130" s="5"/>
    </row>
    <row r="131" spans="2:12" ht="15.5" x14ac:dyDescent="0.35">
      <c r="B131" s="3"/>
      <c r="C131" s="36" t="s">
        <v>57</v>
      </c>
      <c r="D131" s="5">
        <v>10</v>
      </c>
      <c r="E131" s="5">
        <v>0.3</v>
      </c>
      <c r="F131" s="5">
        <v>0.3</v>
      </c>
      <c r="G131" s="5">
        <v>0.6</v>
      </c>
      <c r="H131" s="6">
        <f t="shared" ref="H131:H132" si="37">PRODUCT(D131:G131)</f>
        <v>0.53999999999999992</v>
      </c>
      <c r="I131" s="6"/>
      <c r="J131" s="5"/>
      <c r="K131" s="5"/>
      <c r="L131" s="5"/>
    </row>
    <row r="132" spans="2:12" ht="15.5" x14ac:dyDescent="0.35">
      <c r="B132" s="3"/>
      <c r="C132" s="36" t="s">
        <v>58</v>
      </c>
      <c r="D132" s="5">
        <v>1</v>
      </c>
      <c r="E132" s="5">
        <v>64</v>
      </c>
      <c r="F132" s="5">
        <v>0.3</v>
      </c>
      <c r="G132" s="5">
        <v>0.3</v>
      </c>
      <c r="H132" s="6">
        <f t="shared" si="37"/>
        <v>5.76</v>
      </c>
      <c r="I132" s="6">
        <f>SUM(H131:H132)</f>
        <v>6.3</v>
      </c>
      <c r="J132" s="5" t="s">
        <v>14</v>
      </c>
      <c r="K132" s="5"/>
      <c r="L132" s="6">
        <f>(I132*K132)</f>
        <v>0</v>
      </c>
    </row>
    <row r="133" spans="2:12" ht="139.5" x14ac:dyDescent="0.35">
      <c r="B133" s="31">
        <v>3</v>
      </c>
      <c r="C133" s="32" t="s">
        <v>53</v>
      </c>
      <c r="D133" s="33"/>
      <c r="E133" s="33"/>
      <c r="F133" s="33"/>
      <c r="G133" s="33"/>
      <c r="H133" s="34"/>
      <c r="I133" s="34"/>
      <c r="J133" s="33"/>
      <c r="K133" s="33"/>
      <c r="L133" s="33"/>
    </row>
    <row r="134" spans="2:12" ht="15.5" x14ac:dyDescent="0.35">
      <c r="B134" s="31"/>
      <c r="C134" s="37" t="s">
        <v>56</v>
      </c>
      <c r="D134" s="31">
        <v>1</v>
      </c>
      <c r="E134" s="31"/>
      <c r="F134" s="31"/>
      <c r="G134" s="35"/>
      <c r="H134" s="38">
        <f>I132*0.007*7850/1000</f>
        <v>0.34618500000000002</v>
      </c>
      <c r="I134" s="38"/>
      <c r="J134" s="31"/>
      <c r="K134" s="35"/>
      <c r="L134" s="34"/>
    </row>
    <row r="135" spans="2:12" ht="31" x14ac:dyDescent="0.35">
      <c r="B135" s="31"/>
      <c r="C135" s="32" t="s">
        <v>55</v>
      </c>
      <c r="D135" s="33">
        <v>1</v>
      </c>
      <c r="E135" s="33"/>
      <c r="F135" s="33"/>
      <c r="G135" s="33"/>
      <c r="H135" s="34">
        <v>0.15</v>
      </c>
      <c r="I135" s="34">
        <f>SUM(H134:H135)</f>
        <v>0.49618499999999999</v>
      </c>
      <c r="J135" s="31" t="s">
        <v>24</v>
      </c>
      <c r="K135" s="33"/>
      <c r="L135" s="34">
        <f>(I135*K135)</f>
        <v>0</v>
      </c>
    </row>
    <row r="136" spans="2:12" ht="201.5" x14ac:dyDescent="0.35">
      <c r="B136" s="3">
        <v>4</v>
      </c>
      <c r="C136" s="4" t="s">
        <v>15</v>
      </c>
      <c r="D136" s="5"/>
      <c r="E136" s="5"/>
      <c r="F136" s="5"/>
      <c r="G136" s="5"/>
      <c r="H136" s="6"/>
      <c r="I136" s="6"/>
      <c r="J136" s="5"/>
      <c r="K136" s="5"/>
      <c r="L136" s="5"/>
    </row>
    <row r="137" spans="2:12" ht="15.5" x14ac:dyDescent="0.35">
      <c r="B137" s="3"/>
      <c r="C137" s="8" t="s">
        <v>16</v>
      </c>
      <c r="D137" s="5">
        <v>1</v>
      </c>
      <c r="E137" s="5">
        <v>12</v>
      </c>
      <c r="F137" s="5">
        <v>10</v>
      </c>
      <c r="G137" s="5">
        <v>0.2</v>
      </c>
      <c r="H137" s="6">
        <f t="shared" ref="H137" si="38">PRODUCT(D137:G137)</f>
        <v>24</v>
      </c>
      <c r="I137" s="6">
        <f>SUM(H137:H137)</f>
        <v>24</v>
      </c>
      <c r="J137" s="5" t="s">
        <v>14</v>
      </c>
      <c r="K137" s="5"/>
      <c r="L137" s="5">
        <f>(I137*K137)</f>
        <v>0</v>
      </c>
    </row>
    <row r="138" spans="2:12" ht="77.5" x14ac:dyDescent="0.35">
      <c r="B138" s="3">
        <v>5</v>
      </c>
      <c r="C138" s="4" t="s">
        <v>19</v>
      </c>
      <c r="D138" s="5"/>
      <c r="E138" s="5"/>
      <c r="F138" s="5"/>
      <c r="G138" s="5"/>
      <c r="H138" s="6"/>
      <c r="I138" s="6"/>
      <c r="J138" s="5"/>
      <c r="K138" s="5"/>
      <c r="L138" s="5"/>
    </row>
    <row r="139" spans="2:12" ht="15.5" x14ac:dyDescent="0.35">
      <c r="B139" s="3"/>
      <c r="C139" s="8" t="s">
        <v>13</v>
      </c>
      <c r="D139" s="5">
        <v>1</v>
      </c>
      <c r="E139" s="5">
        <v>43.08</v>
      </c>
      <c r="F139" s="5">
        <v>0.23</v>
      </c>
      <c r="G139" s="5">
        <v>0.6</v>
      </c>
      <c r="H139" s="6">
        <f>PRODUCT(D139:G139)</f>
        <v>5.9450399999999997</v>
      </c>
      <c r="I139" s="6">
        <f t="shared" ref="I139" si="39">H139</f>
        <v>5.9450399999999997</v>
      </c>
      <c r="J139" s="5" t="s">
        <v>14</v>
      </c>
      <c r="K139" s="5"/>
      <c r="L139" s="6">
        <f>(I139*K139)</f>
        <v>0</v>
      </c>
    </row>
    <row r="140" spans="2:12" ht="77.5" x14ac:dyDescent="0.35">
      <c r="B140" s="3">
        <v>6</v>
      </c>
      <c r="C140" s="4" t="s">
        <v>31</v>
      </c>
      <c r="D140" s="5"/>
      <c r="E140" s="5"/>
      <c r="F140" s="5"/>
      <c r="G140" s="5"/>
      <c r="H140" s="6"/>
      <c r="I140" s="6"/>
      <c r="J140" s="5"/>
      <c r="K140" s="5"/>
      <c r="L140" s="5"/>
    </row>
    <row r="141" spans="2:12" ht="15.5" x14ac:dyDescent="0.35">
      <c r="B141" s="3"/>
      <c r="C141" s="8" t="s">
        <v>16</v>
      </c>
      <c r="D141" s="5">
        <v>1</v>
      </c>
      <c r="E141" s="5">
        <v>11.54</v>
      </c>
      <c r="F141" s="5">
        <v>9.5399999999999991</v>
      </c>
      <c r="G141" s="5">
        <v>0.54</v>
      </c>
      <c r="H141" s="6">
        <f t="shared" ref="H141" si="40">PRODUCT(D141:G141)</f>
        <v>59.449463999999999</v>
      </c>
      <c r="I141" s="6">
        <f>SUM(H141:H141)</f>
        <v>59.449463999999999</v>
      </c>
      <c r="J141" s="5" t="s">
        <v>14</v>
      </c>
      <c r="K141" s="5"/>
      <c r="L141" s="45">
        <f t="shared" ref="L141" si="41">(I141*K141)</f>
        <v>0</v>
      </c>
    </row>
    <row r="142" spans="2:12" ht="108.5" x14ac:dyDescent="0.35">
      <c r="B142" s="3">
        <v>7</v>
      </c>
      <c r="C142" s="4" t="s">
        <v>20</v>
      </c>
      <c r="D142" s="5"/>
      <c r="E142" s="5"/>
      <c r="F142" s="5"/>
      <c r="G142" s="5"/>
      <c r="H142" s="5"/>
      <c r="I142" s="5"/>
      <c r="J142" s="5"/>
      <c r="K142" s="5"/>
      <c r="L142" s="5"/>
    </row>
    <row r="143" spans="2:12" ht="15.5" x14ac:dyDescent="0.35">
      <c r="B143" s="3"/>
      <c r="C143" s="8" t="s">
        <v>36</v>
      </c>
      <c r="D143" s="5">
        <v>1</v>
      </c>
      <c r="E143" s="5">
        <v>44</v>
      </c>
      <c r="F143" s="5"/>
      <c r="G143" s="5">
        <v>0.7</v>
      </c>
      <c r="H143" s="5">
        <f t="shared" ref="H143" si="42">(D143*E143*G143)</f>
        <v>30.799999999999997</v>
      </c>
      <c r="I143" s="6">
        <f>H143</f>
        <v>30.799999999999997</v>
      </c>
      <c r="J143" s="5" t="s">
        <v>21</v>
      </c>
      <c r="K143" s="5"/>
      <c r="L143" s="5">
        <f>(I143*K143)</f>
        <v>0</v>
      </c>
    </row>
    <row r="144" spans="2:12" ht="248" x14ac:dyDescent="0.35">
      <c r="B144" s="31">
        <v>8</v>
      </c>
      <c r="C144" s="32" t="s">
        <v>59</v>
      </c>
      <c r="D144" s="33"/>
      <c r="E144" s="33"/>
      <c r="F144" s="33"/>
      <c r="G144" s="33"/>
      <c r="H144" s="33"/>
      <c r="I144" s="34"/>
      <c r="J144" s="33"/>
      <c r="K144" s="33"/>
      <c r="L144" s="33"/>
    </row>
    <row r="145" spans="2:18" ht="31" x14ac:dyDescent="0.35">
      <c r="B145" s="31"/>
      <c r="C145" s="32" t="s">
        <v>77</v>
      </c>
      <c r="D145" s="33">
        <v>10</v>
      </c>
      <c r="E145" s="33"/>
      <c r="F145" s="33"/>
      <c r="G145" s="33"/>
      <c r="H145" s="12">
        <v>0.08</v>
      </c>
      <c r="I145" s="34">
        <f>D145*H145</f>
        <v>0.8</v>
      </c>
      <c r="J145" s="31" t="s">
        <v>24</v>
      </c>
      <c r="K145" s="33"/>
      <c r="L145" s="33">
        <f>(I145*K145)</f>
        <v>0</v>
      </c>
    </row>
    <row r="146" spans="2:18" ht="31" x14ac:dyDescent="0.35">
      <c r="B146" s="9">
        <v>9</v>
      </c>
      <c r="C146" s="23" t="s">
        <v>60</v>
      </c>
      <c r="D146" s="14">
        <v>1</v>
      </c>
      <c r="E146" s="14">
        <v>3</v>
      </c>
      <c r="F146" s="14">
        <v>3</v>
      </c>
      <c r="G146" s="14"/>
      <c r="H146" s="12">
        <f t="shared" ref="H146" si="43">PRODUCT(D146:G146)</f>
        <v>9</v>
      </c>
      <c r="I146" s="13">
        <f t="shared" ref="I146" si="44">H146</f>
        <v>9</v>
      </c>
      <c r="J146" s="14" t="s">
        <v>21</v>
      </c>
      <c r="K146" s="14"/>
      <c r="L146" s="14">
        <f t="shared" ref="L146" si="45">(I146*K146)</f>
        <v>0</v>
      </c>
    </row>
    <row r="147" spans="2:18" ht="108.5" x14ac:dyDescent="0.35">
      <c r="B147" s="9">
        <v>10</v>
      </c>
      <c r="C147" s="10" t="s">
        <v>22</v>
      </c>
      <c r="D147" s="11"/>
      <c r="E147" s="11"/>
      <c r="F147" s="11"/>
      <c r="G147" s="11"/>
      <c r="H147" s="12"/>
      <c r="I147" s="13"/>
      <c r="J147" s="14"/>
      <c r="K147" s="14"/>
      <c r="L147" s="14"/>
    </row>
    <row r="148" spans="2:18" ht="15.5" x14ac:dyDescent="0.35">
      <c r="B148" s="9"/>
      <c r="C148" s="10" t="s">
        <v>61</v>
      </c>
      <c r="D148" s="11">
        <v>1</v>
      </c>
      <c r="E148" s="11">
        <v>44</v>
      </c>
      <c r="F148" s="11">
        <v>4.7</v>
      </c>
      <c r="G148" s="11"/>
      <c r="H148" s="12">
        <f t="shared" ref="H148:H153" si="46">PRODUCT(D148:G148)</f>
        <v>206.8</v>
      </c>
      <c r="I148" s="13"/>
      <c r="J148" s="14"/>
      <c r="K148" s="14"/>
      <c r="L148" s="14"/>
    </row>
    <row r="149" spans="2:18" ht="15.5" x14ac:dyDescent="0.35">
      <c r="B149" s="9"/>
      <c r="C149" s="24" t="s">
        <v>41</v>
      </c>
      <c r="D149" s="11">
        <v>1</v>
      </c>
      <c r="E149" s="11">
        <v>12.6</v>
      </c>
      <c r="F149" s="11">
        <v>10.6</v>
      </c>
      <c r="G149" s="11"/>
      <c r="H149" s="12">
        <f t="shared" si="46"/>
        <v>133.56</v>
      </c>
      <c r="I149" s="13"/>
      <c r="J149" s="14"/>
      <c r="K149" s="14"/>
      <c r="L149" s="14"/>
    </row>
    <row r="150" spans="2:18" ht="15.5" x14ac:dyDescent="0.35">
      <c r="B150" s="9"/>
      <c r="C150" s="24" t="s">
        <v>29</v>
      </c>
      <c r="D150" s="11"/>
      <c r="E150" s="11"/>
      <c r="F150" s="11"/>
      <c r="G150" s="11"/>
      <c r="H150" s="12">
        <f>SUM(H148:H149)</f>
        <v>340.36</v>
      </c>
      <c r="I150" s="13"/>
      <c r="J150" s="14"/>
      <c r="K150" s="14"/>
      <c r="L150" s="14"/>
    </row>
    <row r="151" spans="2:18" ht="15.5" x14ac:dyDescent="0.35">
      <c r="B151" s="9"/>
      <c r="C151" s="24" t="s">
        <v>62</v>
      </c>
      <c r="D151" s="11"/>
      <c r="E151" s="11"/>
      <c r="F151" s="11"/>
      <c r="G151" s="11"/>
      <c r="H151" s="12"/>
      <c r="I151" s="13"/>
      <c r="J151" s="14"/>
      <c r="K151" s="14"/>
      <c r="L151" s="14"/>
    </row>
    <row r="152" spans="2:18" ht="15.5" x14ac:dyDescent="0.35">
      <c r="B152" s="9"/>
      <c r="C152" s="24" t="s">
        <v>63</v>
      </c>
      <c r="D152" s="11">
        <v>6</v>
      </c>
      <c r="E152" s="11">
        <v>1.2</v>
      </c>
      <c r="F152" s="11">
        <v>1.2</v>
      </c>
      <c r="G152" s="11"/>
      <c r="H152" s="12">
        <f t="shared" si="46"/>
        <v>8.6399999999999988</v>
      </c>
      <c r="I152" s="13"/>
      <c r="J152" s="14"/>
      <c r="K152" s="14"/>
      <c r="L152" s="14"/>
    </row>
    <row r="153" spans="2:18" ht="15.5" x14ac:dyDescent="0.35">
      <c r="B153" s="9"/>
      <c r="C153" s="24" t="s">
        <v>64</v>
      </c>
      <c r="D153" s="11">
        <v>1</v>
      </c>
      <c r="E153" s="11">
        <v>3</v>
      </c>
      <c r="F153" s="11">
        <v>3</v>
      </c>
      <c r="G153" s="11"/>
      <c r="H153" s="12">
        <f t="shared" si="46"/>
        <v>9</v>
      </c>
      <c r="I153" s="13"/>
      <c r="J153" s="14"/>
      <c r="K153" s="14"/>
      <c r="L153" s="14"/>
    </row>
    <row r="154" spans="2:18" ht="15.5" x14ac:dyDescent="0.35">
      <c r="B154" s="9"/>
      <c r="C154" s="24" t="s">
        <v>29</v>
      </c>
      <c r="D154" s="11"/>
      <c r="E154" s="11"/>
      <c r="F154" s="11"/>
      <c r="G154" s="11"/>
      <c r="H154" s="12">
        <f>SUM(H152:H153)</f>
        <v>17.64</v>
      </c>
      <c r="I154" s="13">
        <f>H150-H154</f>
        <v>322.72000000000003</v>
      </c>
      <c r="J154" s="14" t="s">
        <v>21</v>
      </c>
      <c r="K154" s="14"/>
      <c r="L154" s="12">
        <f t="shared" ref="L154" si="47">(I154*K154)</f>
        <v>0</v>
      </c>
      <c r="N154" s="39"/>
      <c r="O154" s="39"/>
    </row>
    <row r="155" spans="2:18" ht="155" x14ac:dyDescent="0.35">
      <c r="B155" s="9">
        <v>11</v>
      </c>
      <c r="C155" s="10" t="s">
        <v>65</v>
      </c>
      <c r="D155" s="11"/>
      <c r="E155" s="11"/>
      <c r="F155" s="11"/>
      <c r="G155" s="11"/>
      <c r="H155" s="35"/>
      <c r="I155" s="9"/>
      <c r="J155" s="9"/>
      <c r="K155" s="14"/>
      <c r="L155" s="11"/>
      <c r="O155" s="39"/>
    </row>
    <row r="156" spans="2:18" ht="15.5" x14ac:dyDescent="0.35">
      <c r="B156" s="9"/>
      <c r="C156" s="10" t="s">
        <v>67</v>
      </c>
      <c r="D156" s="11">
        <v>1</v>
      </c>
      <c r="E156" s="11"/>
      <c r="F156" s="11"/>
      <c r="G156" s="11"/>
      <c r="H156" s="35">
        <v>1.2</v>
      </c>
      <c r="I156" s="9"/>
      <c r="J156" s="9"/>
      <c r="K156" s="14"/>
      <c r="L156" s="11"/>
      <c r="O156" s="39"/>
    </row>
    <row r="157" spans="2:18" ht="31" x14ac:dyDescent="0.35">
      <c r="B157" s="9"/>
      <c r="C157" s="10" t="s">
        <v>68</v>
      </c>
      <c r="D157" s="11">
        <v>1</v>
      </c>
      <c r="E157" s="11"/>
      <c r="F157" s="11"/>
      <c r="G157" s="11"/>
      <c r="H157" s="35">
        <v>0.7</v>
      </c>
      <c r="I157" s="9">
        <f>SUM(H156:H157)</f>
        <v>1.9</v>
      </c>
      <c r="J157" s="9" t="s">
        <v>24</v>
      </c>
      <c r="K157" s="14"/>
      <c r="L157" s="11">
        <f>I157*K157</f>
        <v>0</v>
      </c>
      <c r="O157" s="39"/>
      <c r="P157" s="39"/>
      <c r="Q157" s="39"/>
      <c r="R157" s="39"/>
    </row>
    <row r="158" spans="2:18" ht="385" customHeight="1" x14ac:dyDescent="0.35">
      <c r="B158" s="9">
        <v>12</v>
      </c>
      <c r="C158" s="10" t="s">
        <v>66</v>
      </c>
      <c r="D158" s="11"/>
      <c r="E158" s="11"/>
      <c r="F158" s="11"/>
      <c r="G158" s="11"/>
      <c r="H158" s="35"/>
      <c r="I158" s="9"/>
      <c r="J158" s="9"/>
      <c r="K158" s="14"/>
      <c r="L158" s="11"/>
      <c r="O158" s="39"/>
    </row>
    <row r="159" spans="2:18" ht="15.5" x14ac:dyDescent="0.35">
      <c r="B159" s="9"/>
      <c r="C159" s="10"/>
      <c r="D159" s="11">
        <v>6</v>
      </c>
      <c r="E159" s="11">
        <v>1.2</v>
      </c>
      <c r="F159" s="11">
        <v>1.2</v>
      </c>
      <c r="G159" s="11"/>
      <c r="H159" s="35">
        <f>PRODUCT(D159:G159)</f>
        <v>8.6399999999999988</v>
      </c>
      <c r="I159" s="9">
        <f>H159</f>
        <v>8.6399999999999988</v>
      </c>
      <c r="J159" s="33" t="s">
        <v>21</v>
      </c>
      <c r="K159" s="14"/>
      <c r="L159" s="11">
        <f>I159*K159</f>
        <v>0</v>
      </c>
      <c r="O159" s="39"/>
    </row>
    <row r="160" spans="2:18" ht="139.5" x14ac:dyDescent="0.35">
      <c r="B160" s="16">
        <v>13</v>
      </c>
      <c r="C160" s="17" t="s">
        <v>27</v>
      </c>
      <c r="D160" s="18"/>
      <c r="E160" s="18"/>
      <c r="F160" s="18"/>
      <c r="G160" s="18"/>
      <c r="H160" s="18"/>
      <c r="I160" s="18"/>
      <c r="J160" s="18"/>
      <c r="K160" s="18"/>
      <c r="L160" s="18"/>
    </row>
    <row r="161" spans="2:17" ht="15.5" x14ac:dyDescent="0.35">
      <c r="B161" s="16"/>
      <c r="C161" s="19" t="s">
        <v>13</v>
      </c>
      <c r="D161" s="18">
        <v>1</v>
      </c>
      <c r="E161" s="18">
        <v>66</v>
      </c>
      <c r="F161" s="18"/>
      <c r="G161" s="18">
        <v>1</v>
      </c>
      <c r="H161" s="18">
        <f>PRODUCT(D161:G161)</f>
        <v>66</v>
      </c>
      <c r="I161" s="18">
        <f>SUM(H161:H161)</f>
        <v>66</v>
      </c>
      <c r="J161" s="18" t="s">
        <v>21</v>
      </c>
      <c r="K161" s="18"/>
      <c r="L161" s="18">
        <f>(I161*K161)</f>
        <v>0</v>
      </c>
    </row>
    <row r="162" spans="2:17" ht="15.5" x14ac:dyDescent="0.35">
      <c r="B162" s="20"/>
      <c r="C162" s="21"/>
      <c r="D162" s="22"/>
      <c r="E162" s="22"/>
      <c r="F162" s="22"/>
      <c r="G162" s="22"/>
      <c r="H162" s="22"/>
      <c r="I162" s="57" t="s">
        <v>29</v>
      </c>
      <c r="J162" s="58"/>
      <c r="K162" s="59"/>
      <c r="L162" s="25">
        <f>SUM(L128:L161)</f>
        <v>0</v>
      </c>
    </row>
    <row r="163" spans="2:17" ht="15.5" x14ac:dyDescent="0.35">
      <c r="B163" s="2"/>
      <c r="C163" s="2"/>
      <c r="D163" s="2"/>
      <c r="E163" s="2"/>
      <c r="F163" s="2"/>
      <c r="G163" s="2"/>
      <c r="H163" s="2"/>
      <c r="I163" s="57" t="s">
        <v>25</v>
      </c>
      <c r="J163" s="58"/>
      <c r="K163" s="59"/>
      <c r="L163" s="15">
        <f>0.18*L162</f>
        <v>0</v>
      </c>
    </row>
    <row r="164" spans="2:17" ht="15.5" x14ac:dyDescent="0.35">
      <c r="B164" s="2"/>
      <c r="C164" s="2"/>
      <c r="D164" s="2"/>
      <c r="E164" s="2"/>
      <c r="F164" s="2"/>
      <c r="G164" s="2"/>
      <c r="H164" s="2"/>
      <c r="I164" s="61" t="s">
        <v>51</v>
      </c>
      <c r="J164" s="58"/>
      <c r="K164" s="59"/>
      <c r="L164" s="15">
        <f>0.05*L162</f>
        <v>0</v>
      </c>
    </row>
    <row r="165" spans="2:17" ht="15.5" x14ac:dyDescent="0.35">
      <c r="B165" s="2"/>
      <c r="C165" s="2"/>
      <c r="D165" s="2"/>
      <c r="E165" s="2"/>
      <c r="F165" s="2"/>
      <c r="G165" s="2"/>
      <c r="H165" s="2"/>
      <c r="I165" s="57" t="s">
        <v>26</v>
      </c>
      <c r="J165" s="58"/>
      <c r="K165" s="59"/>
      <c r="L165" s="26">
        <f>SUM(L162:L164)</f>
        <v>0</v>
      </c>
      <c r="N165" s="27"/>
      <c r="O165" s="27"/>
      <c r="Q165" s="27"/>
    </row>
    <row r="169" spans="2:17" ht="46" x14ac:dyDescent="0.55000000000000004">
      <c r="B169" s="42" t="s">
        <v>74</v>
      </c>
      <c r="C169" s="29" t="s">
        <v>73</v>
      </c>
      <c r="D169" s="60" t="s">
        <v>75</v>
      </c>
      <c r="E169" s="60"/>
      <c r="F169" s="60"/>
      <c r="G169" s="60"/>
      <c r="H169" s="60"/>
      <c r="I169" s="60"/>
      <c r="J169" s="60"/>
      <c r="K169" s="60"/>
      <c r="L169" s="60"/>
    </row>
    <row r="170" spans="2:17" ht="46.5" x14ac:dyDescent="0.35">
      <c r="B170" s="1" t="s">
        <v>1</v>
      </c>
      <c r="C170" s="1" t="s">
        <v>2</v>
      </c>
      <c r="D170" s="1" t="s">
        <v>3</v>
      </c>
      <c r="E170" s="1" t="s">
        <v>4</v>
      </c>
      <c r="F170" s="1" t="s">
        <v>5</v>
      </c>
      <c r="G170" s="1" t="s">
        <v>6</v>
      </c>
      <c r="H170" s="1" t="s">
        <v>7</v>
      </c>
      <c r="I170" s="1" t="s">
        <v>8</v>
      </c>
      <c r="J170" s="1" t="s">
        <v>9</v>
      </c>
      <c r="K170" s="1" t="s">
        <v>10</v>
      </c>
      <c r="L170" s="1" t="s">
        <v>11</v>
      </c>
    </row>
    <row r="171" spans="2:17" ht="155" x14ac:dyDescent="0.35">
      <c r="B171" s="3">
        <v>1</v>
      </c>
      <c r="C171" s="4" t="s">
        <v>12</v>
      </c>
      <c r="D171" s="5"/>
      <c r="E171" s="5"/>
      <c r="F171" s="5"/>
      <c r="G171" s="5"/>
      <c r="H171" s="6"/>
      <c r="I171" s="6"/>
      <c r="J171" s="5"/>
      <c r="K171" s="7"/>
      <c r="L171" s="6"/>
      <c r="P171" t="s">
        <v>47</v>
      </c>
    </row>
    <row r="172" spans="2:17" ht="15.5" x14ac:dyDescent="0.35">
      <c r="B172" s="3"/>
      <c r="C172" s="8" t="s">
        <v>13</v>
      </c>
      <c r="D172" s="5">
        <v>1</v>
      </c>
      <c r="E172" s="5">
        <v>19.399999999999999</v>
      </c>
      <c r="F172" s="5">
        <v>0.45</v>
      </c>
      <c r="G172" s="5">
        <v>0.4</v>
      </c>
      <c r="H172" s="6">
        <f>PRODUCT(D172:G172)</f>
        <v>3.4920000000000004</v>
      </c>
      <c r="I172" s="6">
        <f>SUM(H172:H172)</f>
        <v>3.4920000000000004</v>
      </c>
      <c r="J172" s="5" t="s">
        <v>14</v>
      </c>
      <c r="K172" s="5"/>
      <c r="L172" s="6">
        <f>(I172*K172)</f>
        <v>0</v>
      </c>
    </row>
    <row r="173" spans="2:17" ht="201.5" x14ac:dyDescent="0.35">
      <c r="B173" s="3">
        <v>2</v>
      </c>
      <c r="C173" s="4" t="s">
        <v>15</v>
      </c>
      <c r="D173" s="5"/>
      <c r="E173" s="5"/>
      <c r="F173" s="5"/>
      <c r="G173" s="5"/>
      <c r="H173" s="6"/>
      <c r="I173" s="6"/>
      <c r="J173" s="5"/>
      <c r="K173" s="5"/>
      <c r="L173" s="6"/>
    </row>
    <row r="174" spans="2:17" ht="15.5" x14ac:dyDescent="0.35">
      <c r="B174" s="3"/>
      <c r="C174" s="8" t="s">
        <v>16</v>
      </c>
      <c r="D174" s="5">
        <v>1</v>
      </c>
      <c r="E174" s="5">
        <v>5</v>
      </c>
      <c r="F174" s="5">
        <v>5</v>
      </c>
      <c r="G174" s="5">
        <v>0.2</v>
      </c>
      <c r="H174" s="6">
        <f t="shared" ref="H174:H175" si="48">PRODUCT(D174:G174)</f>
        <v>5</v>
      </c>
      <c r="I174" s="6"/>
      <c r="J174" s="5"/>
      <c r="K174" s="5"/>
      <c r="L174" s="6"/>
    </row>
    <row r="175" spans="2:17" ht="15.5" x14ac:dyDescent="0.35">
      <c r="B175" s="3"/>
      <c r="C175" s="8" t="s">
        <v>17</v>
      </c>
      <c r="D175" s="5">
        <v>1</v>
      </c>
      <c r="E175" s="5">
        <v>19.399999999999999</v>
      </c>
      <c r="F175" s="5">
        <v>0.45</v>
      </c>
      <c r="G175" s="5">
        <v>0.2</v>
      </c>
      <c r="H175" s="6">
        <f t="shared" si="48"/>
        <v>1.7460000000000002</v>
      </c>
      <c r="I175" s="6">
        <f>SUM(H174:H175)</f>
        <v>6.7460000000000004</v>
      </c>
      <c r="J175" s="5" t="s">
        <v>14</v>
      </c>
      <c r="K175" s="5"/>
      <c r="L175" s="6">
        <f>(I175*K175)</f>
        <v>0</v>
      </c>
    </row>
    <row r="176" spans="2:17" ht="124" x14ac:dyDescent="0.35">
      <c r="B176" s="3">
        <v>3</v>
      </c>
      <c r="C176" s="4" t="s">
        <v>18</v>
      </c>
      <c r="D176" s="5"/>
      <c r="E176" s="5"/>
      <c r="F176" s="5"/>
      <c r="G176" s="5"/>
      <c r="H176" s="6"/>
      <c r="I176" s="6"/>
      <c r="J176" s="5"/>
      <c r="K176" s="5"/>
      <c r="L176" s="6"/>
    </row>
    <row r="177" spans="2:18" ht="15.5" x14ac:dyDescent="0.35">
      <c r="B177" s="3"/>
      <c r="C177" s="8" t="s">
        <v>17</v>
      </c>
      <c r="D177" s="5">
        <v>1</v>
      </c>
      <c r="E177" s="5">
        <v>19.399999999999999</v>
      </c>
      <c r="F177" s="5">
        <v>0.4</v>
      </c>
      <c r="G177" s="5">
        <v>0.6</v>
      </c>
      <c r="H177" s="6">
        <f>PRODUCT(D177:G177)</f>
        <v>4.6559999999999997</v>
      </c>
      <c r="I177" s="6">
        <f t="shared" ref="I177" si="49">H177</f>
        <v>4.6559999999999997</v>
      </c>
      <c r="J177" s="5" t="s">
        <v>14</v>
      </c>
      <c r="K177" s="5"/>
      <c r="L177" s="6">
        <f>(I177*K177)</f>
        <v>0</v>
      </c>
    </row>
    <row r="178" spans="2:18" ht="77.5" x14ac:dyDescent="0.35">
      <c r="B178" s="3">
        <v>4</v>
      </c>
      <c r="C178" s="4" t="s">
        <v>31</v>
      </c>
      <c r="D178" s="5"/>
      <c r="E178" s="5"/>
      <c r="F178" s="5"/>
      <c r="G178" s="5"/>
      <c r="H178" s="6"/>
      <c r="I178" s="6"/>
      <c r="J178" s="5"/>
      <c r="K178" s="5"/>
      <c r="L178" s="6"/>
    </row>
    <row r="179" spans="2:18" ht="15.5" x14ac:dyDescent="0.35">
      <c r="B179" s="3"/>
      <c r="C179" s="8" t="s">
        <v>16</v>
      </c>
      <c r="D179" s="5">
        <v>1</v>
      </c>
      <c r="E179" s="5">
        <v>4.7</v>
      </c>
      <c r="F179" s="5">
        <v>4.7</v>
      </c>
      <c r="G179" s="5">
        <v>0.4</v>
      </c>
      <c r="H179" s="6">
        <f t="shared" ref="H179:H180" si="50">PRODUCT(D179:G179)</f>
        <v>8.8360000000000021</v>
      </c>
      <c r="I179" s="6">
        <f>SUM(H179:H179)</f>
        <v>8.8360000000000021</v>
      </c>
      <c r="J179" s="5" t="s">
        <v>14</v>
      </c>
      <c r="K179" s="5"/>
      <c r="L179" s="6">
        <f t="shared" ref="L179:L180" si="51">(I179*K179)</f>
        <v>0</v>
      </c>
    </row>
    <row r="180" spans="2:18" ht="15.5" x14ac:dyDescent="0.35">
      <c r="B180" s="9">
        <v>9</v>
      </c>
      <c r="C180" s="23" t="s">
        <v>40</v>
      </c>
      <c r="D180" s="14">
        <v>1</v>
      </c>
      <c r="E180" s="14"/>
      <c r="F180" s="14"/>
      <c r="G180" s="14"/>
      <c r="H180" s="12">
        <f t="shared" si="50"/>
        <v>1</v>
      </c>
      <c r="I180" s="13">
        <f t="shared" ref="I180" si="52">H180</f>
        <v>1</v>
      </c>
      <c r="J180" s="9" t="s">
        <v>37</v>
      </c>
      <c r="K180" s="14"/>
      <c r="L180" s="12">
        <f t="shared" si="51"/>
        <v>0</v>
      </c>
    </row>
    <row r="181" spans="2:18" ht="108.5" x14ac:dyDescent="0.35">
      <c r="B181" s="9">
        <v>10</v>
      </c>
      <c r="C181" s="10" t="s">
        <v>22</v>
      </c>
      <c r="D181" s="11"/>
      <c r="E181" s="11"/>
      <c r="F181" s="11"/>
      <c r="G181" s="11"/>
      <c r="H181" s="12"/>
      <c r="I181" s="13"/>
      <c r="J181" s="14"/>
      <c r="K181" s="14"/>
      <c r="L181" s="12"/>
    </row>
    <row r="182" spans="2:18" ht="15.5" x14ac:dyDescent="0.35">
      <c r="B182" s="9"/>
      <c r="C182" s="10" t="s">
        <v>72</v>
      </c>
      <c r="D182" s="11">
        <v>1</v>
      </c>
      <c r="E182" s="11">
        <v>20</v>
      </c>
      <c r="F182" s="11">
        <v>1.56</v>
      </c>
      <c r="G182" s="11"/>
      <c r="H182" s="12">
        <f t="shared" ref="H182:H183" si="53">PRODUCT(D182:G182)</f>
        <v>31.200000000000003</v>
      </c>
      <c r="I182" s="13"/>
      <c r="J182" s="14"/>
      <c r="K182" s="14"/>
      <c r="L182" s="12"/>
    </row>
    <row r="183" spans="2:18" ht="15.5" x14ac:dyDescent="0.35">
      <c r="B183" s="9"/>
      <c r="C183" s="24" t="s">
        <v>41</v>
      </c>
      <c r="D183" s="11">
        <v>1</v>
      </c>
      <c r="E183" s="11">
        <v>5.6</v>
      </c>
      <c r="F183" s="11">
        <v>5.6</v>
      </c>
      <c r="G183" s="11"/>
      <c r="H183" s="12">
        <f t="shared" si="53"/>
        <v>31.359999999999996</v>
      </c>
      <c r="I183" s="13">
        <f>SUM(H182:H183)</f>
        <v>62.56</v>
      </c>
      <c r="J183" s="14" t="s">
        <v>21</v>
      </c>
      <c r="K183" s="14"/>
      <c r="L183" s="12">
        <f t="shared" ref="L183" si="54">(I183*K183)</f>
        <v>0</v>
      </c>
    </row>
    <row r="184" spans="2:18" ht="170.5" x14ac:dyDescent="0.35">
      <c r="B184" s="9">
        <v>11</v>
      </c>
      <c r="C184" s="10" t="s">
        <v>23</v>
      </c>
      <c r="D184" s="11">
        <v>1</v>
      </c>
      <c r="E184" s="11"/>
      <c r="F184" s="11"/>
      <c r="G184" s="11"/>
      <c r="H184" s="9">
        <v>0.2</v>
      </c>
      <c r="I184" s="9">
        <f>H184</f>
        <v>0.2</v>
      </c>
      <c r="J184" s="9" t="s">
        <v>24</v>
      </c>
      <c r="K184" s="14"/>
      <c r="L184" s="13">
        <f>I184*K184</f>
        <v>0</v>
      </c>
      <c r="N184" s="39"/>
    </row>
    <row r="185" spans="2:18" ht="15.5" x14ac:dyDescent="0.35">
      <c r="B185" s="20"/>
      <c r="C185" s="21"/>
      <c r="D185" s="22"/>
      <c r="E185" s="22"/>
      <c r="F185" s="22"/>
      <c r="G185" s="22"/>
      <c r="H185" s="22"/>
      <c r="I185" s="57" t="s">
        <v>29</v>
      </c>
      <c r="J185" s="58"/>
      <c r="K185" s="59"/>
      <c r="L185" s="25">
        <f>SUM(L171:L184)</f>
        <v>0</v>
      </c>
    </row>
    <row r="186" spans="2:18" ht="15.5" x14ac:dyDescent="0.35">
      <c r="B186" s="2"/>
      <c r="C186" s="2"/>
      <c r="D186" s="2"/>
      <c r="E186" s="2"/>
      <c r="F186" s="2"/>
      <c r="G186" s="2"/>
      <c r="H186" s="2"/>
      <c r="I186" s="57" t="s">
        <v>25</v>
      </c>
      <c r="J186" s="58"/>
      <c r="K186" s="59"/>
      <c r="L186" s="15">
        <f>0.18*L185</f>
        <v>0</v>
      </c>
    </row>
    <row r="187" spans="2:18" ht="15.5" x14ac:dyDescent="0.35">
      <c r="B187" s="2"/>
      <c r="C187" s="2"/>
      <c r="D187" s="2"/>
      <c r="E187" s="2"/>
      <c r="F187" s="2"/>
      <c r="G187" s="2"/>
      <c r="H187" s="2"/>
      <c r="I187" s="61" t="s">
        <v>51</v>
      </c>
      <c r="J187" s="58"/>
      <c r="K187" s="59"/>
      <c r="L187" s="15">
        <f>0.05*L185</f>
        <v>0</v>
      </c>
    </row>
    <row r="188" spans="2:18" ht="15.5" x14ac:dyDescent="0.35">
      <c r="B188" s="2"/>
      <c r="C188" s="2"/>
      <c r="D188" s="2"/>
      <c r="E188" s="2"/>
      <c r="F188" s="2"/>
      <c r="G188" s="2"/>
      <c r="H188" s="2"/>
      <c r="I188" s="57" t="s">
        <v>26</v>
      </c>
      <c r="J188" s="58"/>
      <c r="K188" s="59"/>
      <c r="L188" s="26">
        <f>SUM(L185:L187)</f>
        <v>0</v>
      </c>
      <c r="O188" s="27"/>
      <c r="P188" s="27"/>
      <c r="R188" s="27"/>
    </row>
    <row r="191" spans="2:18" ht="15.5" x14ac:dyDescent="0.35">
      <c r="B191" s="62" t="s">
        <v>69</v>
      </c>
      <c r="C191" s="62"/>
      <c r="D191" s="62"/>
      <c r="E191" s="62"/>
      <c r="F191" s="62"/>
      <c r="G191" s="62"/>
      <c r="H191" s="62"/>
      <c r="I191" s="62"/>
      <c r="J191" s="62"/>
      <c r="K191" s="62"/>
      <c r="L191" s="62"/>
    </row>
    <row r="197" spans="15:16" x14ac:dyDescent="0.35">
      <c r="O197" s="44"/>
      <c r="P197" s="27"/>
    </row>
  </sheetData>
  <mergeCells count="31">
    <mergeCell ref="B191:L191"/>
    <mergeCell ref="I165:K165"/>
    <mergeCell ref="D169:L169"/>
    <mergeCell ref="I185:K185"/>
    <mergeCell ref="I186:K186"/>
    <mergeCell ref="I187:K187"/>
    <mergeCell ref="I188:K188"/>
    <mergeCell ref="I164:K164"/>
    <mergeCell ref="I81:K81"/>
    <mergeCell ref="I82:K82"/>
    <mergeCell ref="I83:K83"/>
    <mergeCell ref="D86:L86"/>
    <mergeCell ref="I119:K119"/>
    <mergeCell ref="I120:K120"/>
    <mergeCell ref="I121:K121"/>
    <mergeCell ref="I122:K122"/>
    <mergeCell ref="D126:L126"/>
    <mergeCell ref="I162:K162"/>
    <mergeCell ref="I163:K163"/>
    <mergeCell ref="I80:K80"/>
    <mergeCell ref="D3:L3"/>
    <mergeCell ref="I19:K19"/>
    <mergeCell ref="I20:K20"/>
    <mergeCell ref="I21:K21"/>
    <mergeCell ref="I22:K22"/>
    <mergeCell ref="D25:L25"/>
    <mergeCell ref="I41:K41"/>
    <mergeCell ref="I42:K42"/>
    <mergeCell ref="I43:K43"/>
    <mergeCell ref="I44:K44"/>
    <mergeCell ref="D47:L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 Abstract</vt:lpstr>
      <vt:lpstr>BOQ - Dapodi SWM Plant Civil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Amal Antony</dc:creator>
  <cp:lastModifiedBy>Amal Antony</cp:lastModifiedBy>
  <cp:lastPrinted>2023-05-15T10:21:21Z</cp:lastPrinted>
  <dcterms:created xsi:type="dcterms:W3CDTF">2015-06-05T18:17:20Z</dcterms:created>
  <dcterms:modified xsi:type="dcterms:W3CDTF">2023-05-18T08:43:58Z</dcterms:modified>
</cp:coreProperties>
</file>